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0" windowWidth="19440" windowHeight="11340" firstSheet="1" activeTab="5"/>
  </bookViews>
  <sheets>
    <sheet name="Теплоснабжение" sheetId="1" r:id="rId1"/>
    <sheet name="Водоснабжение" sheetId="2" r:id="rId2"/>
    <sheet name="Водоотведение" sheetId="3" r:id="rId3"/>
    <sheet name="ТБО" sheetId="10" r:id="rId4"/>
    <sheet name="Электроснабжение" sheetId="5" r:id="rId5"/>
    <sheet name="Приложение №1 Сводный перечень" sheetId="7" r:id="rId6"/>
  </sheets>
  <calcPr calcId="144525" iterateCount="10000" iterateDelta="1.0000000000000001E-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7" i="1" s="1"/>
  <c r="I16" i="1"/>
  <c r="I17" i="1" s="1"/>
  <c r="H16" i="1"/>
  <c r="H17" i="1" s="1"/>
  <c r="U14" i="1"/>
  <c r="S14" i="1"/>
  <c r="Q14" i="1"/>
  <c r="O14" i="1"/>
  <c r="M14" i="1"/>
  <c r="M16" i="1" s="1"/>
  <c r="M17" i="1" s="1"/>
  <c r="K14" i="1"/>
  <c r="K16" i="1" s="1"/>
  <c r="K17" i="1" s="1"/>
  <c r="T13" i="1"/>
  <c r="R13" i="1"/>
  <c r="P13" i="1"/>
  <c r="O16" i="1" s="1"/>
  <c r="O17" i="1" s="1"/>
  <c r="N13" i="1"/>
  <c r="L13" i="1"/>
  <c r="L16" i="1" s="1"/>
  <c r="L17" i="1" s="1"/>
  <c r="G13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G9" i="1"/>
  <c r="G8" i="1"/>
  <c r="G11" i="1" s="1"/>
  <c r="N75" i="7"/>
  <c r="M75" i="7"/>
  <c r="L75" i="7"/>
  <c r="K75" i="7"/>
  <c r="J75" i="7"/>
  <c r="I75" i="7"/>
  <c r="H75" i="7"/>
  <c r="G75" i="7"/>
  <c r="F74" i="7"/>
  <c r="F73" i="7"/>
  <c r="Q69" i="7"/>
  <c r="Q70" i="7" s="1"/>
  <c r="P69" i="7"/>
  <c r="P70" i="7" s="1"/>
  <c r="O69" i="7"/>
  <c r="O70" i="7" s="1"/>
  <c r="N69" i="7"/>
  <c r="M69" i="7"/>
  <c r="L69" i="7"/>
  <c r="K69" i="7"/>
  <c r="J68" i="7"/>
  <c r="J69" i="7" s="1"/>
  <c r="I68" i="7"/>
  <c r="I69" i="7" s="1"/>
  <c r="L66" i="7"/>
  <c r="L70" i="7" s="1"/>
  <c r="J66" i="7"/>
  <c r="H66" i="7"/>
  <c r="H70" i="7" s="1"/>
  <c r="G66" i="7"/>
  <c r="G70" i="7" s="1"/>
  <c r="Q65" i="7"/>
  <c r="N66" i="7" s="1"/>
  <c r="N70" i="7" s="1"/>
  <c r="M65" i="7"/>
  <c r="M66" i="7" s="1"/>
  <c r="M70" i="7" s="1"/>
  <c r="K65" i="7"/>
  <c r="K66" i="7" s="1"/>
  <c r="I65" i="7"/>
  <c r="I66" i="7" s="1"/>
  <c r="M38" i="5"/>
  <c r="N38" i="5"/>
  <c r="O38" i="5"/>
  <c r="P38" i="5"/>
  <c r="Q38" i="5"/>
  <c r="R38" i="5"/>
  <c r="N34" i="7"/>
  <c r="M34" i="7"/>
  <c r="L34" i="7"/>
  <c r="K34" i="7"/>
  <c r="J34" i="7"/>
  <c r="I34" i="7"/>
  <c r="H34" i="7"/>
  <c r="F33" i="7"/>
  <c r="F34" i="7" s="1"/>
  <c r="N31" i="7"/>
  <c r="M31" i="7"/>
  <c r="L31" i="7"/>
  <c r="K31" i="7"/>
  <c r="J31" i="7"/>
  <c r="I31" i="7"/>
  <c r="H31" i="7"/>
  <c r="G31" i="7"/>
  <c r="F29" i="7"/>
  <c r="F28" i="7"/>
  <c r="F31" i="7" s="1"/>
  <c r="N24" i="7"/>
  <c r="L24" i="7"/>
  <c r="K24" i="7"/>
  <c r="J24" i="7"/>
  <c r="I24" i="7"/>
  <c r="H24" i="7"/>
  <c r="G24" i="7"/>
  <c r="G25" i="7" s="1"/>
  <c r="F23" i="7"/>
  <c r="F22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F19" i="7"/>
  <c r="F18" i="7"/>
  <c r="F20" i="7" s="1"/>
  <c r="G12" i="2"/>
  <c r="F24" i="7" l="1"/>
  <c r="K70" i="7"/>
  <c r="I35" i="7"/>
  <c r="H25" i="7"/>
  <c r="L25" i="7"/>
  <c r="K35" i="7"/>
  <c r="F75" i="7"/>
  <c r="J25" i="7"/>
  <c r="I25" i="7"/>
  <c r="N25" i="7"/>
  <c r="H35" i="7"/>
  <c r="L35" i="7"/>
  <c r="J70" i="7"/>
  <c r="M35" i="7"/>
  <c r="K25" i="7"/>
  <c r="J35" i="7"/>
  <c r="I70" i="7"/>
  <c r="F68" i="7"/>
  <c r="F69" i="7" s="1"/>
  <c r="N35" i="7"/>
  <c r="G14" i="1"/>
  <c r="G16" i="1" s="1"/>
  <c r="G17" i="1" s="1"/>
  <c r="F65" i="7"/>
  <c r="F66" i="7" s="1"/>
  <c r="F35" i="7"/>
  <c r="F25" i="7"/>
  <c r="F70" i="7" l="1"/>
  <c r="O14" i="2"/>
  <c r="O15" i="2" s="1"/>
  <c r="M14" i="2"/>
  <c r="M15" i="2" s="1"/>
  <c r="L14" i="2"/>
  <c r="K14" i="2"/>
  <c r="K15" i="2" s="1"/>
  <c r="J14" i="2"/>
  <c r="I14" i="2"/>
  <c r="H14" i="2"/>
  <c r="H15" i="2" s="1"/>
  <c r="G13" i="2"/>
  <c r="G14" i="2" s="1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G9" i="2"/>
  <c r="G8" i="2"/>
  <c r="O14" i="3"/>
  <c r="N14" i="3"/>
  <c r="N15" i="3" s="1"/>
  <c r="M14" i="3"/>
  <c r="L14" i="3"/>
  <c r="L15" i="3" s="1"/>
  <c r="K14" i="3"/>
  <c r="J14" i="3"/>
  <c r="J15" i="3" s="1"/>
  <c r="I14" i="3"/>
  <c r="I15" i="3" s="1"/>
  <c r="G13" i="3"/>
  <c r="G14" i="3" s="1"/>
  <c r="O11" i="3"/>
  <c r="N11" i="3"/>
  <c r="M11" i="3"/>
  <c r="L11" i="3"/>
  <c r="K11" i="3"/>
  <c r="J11" i="3"/>
  <c r="I11" i="3"/>
  <c r="H11" i="3"/>
  <c r="G9" i="3"/>
  <c r="G8" i="3"/>
  <c r="G11" i="3" l="1"/>
  <c r="G15" i="3" s="1"/>
  <c r="O15" i="3"/>
  <c r="K15" i="3"/>
  <c r="M15" i="3"/>
  <c r="I15" i="2"/>
  <c r="L15" i="2"/>
  <c r="J15" i="2"/>
  <c r="G10" i="2"/>
  <c r="G15" i="2" s="1"/>
  <c r="O10" i="10" l="1"/>
  <c r="J10" i="10"/>
  <c r="I10" i="10"/>
  <c r="H10" i="10"/>
  <c r="G9" i="10"/>
  <c r="G8" i="10"/>
  <c r="N10" i="10"/>
  <c r="M10" i="10"/>
  <c r="L10" i="10"/>
  <c r="K10" i="10"/>
  <c r="R39" i="5"/>
  <c r="Q39" i="5"/>
  <c r="P39" i="5"/>
  <c r="H39" i="5"/>
  <c r="L38" i="5"/>
  <c r="K37" i="5"/>
  <c r="K38" i="5" s="1"/>
  <c r="J37" i="5"/>
  <c r="G37" i="5" s="1"/>
  <c r="G38" i="5" s="1"/>
  <c r="M35" i="5"/>
  <c r="M39" i="5" s="1"/>
  <c r="K35" i="5"/>
  <c r="K39" i="5" s="1"/>
  <c r="I35" i="5"/>
  <c r="I39" i="5" s="1"/>
  <c r="H35" i="5"/>
  <c r="R34" i="5"/>
  <c r="O35" i="5" s="1"/>
  <c r="O39" i="5" s="1"/>
  <c r="N34" i="5"/>
  <c r="N35" i="5" s="1"/>
  <c r="N39" i="5" s="1"/>
  <c r="L34" i="5"/>
  <c r="L35" i="5" s="1"/>
  <c r="J34" i="5"/>
  <c r="J35" i="5" s="1"/>
  <c r="L39" i="5" l="1"/>
  <c r="G10" i="10"/>
  <c r="J38" i="5"/>
  <c r="J39" i="5" s="1"/>
  <c r="G34" i="5"/>
  <c r="G35" i="5" s="1"/>
  <c r="G39" i="5" s="1"/>
  <c r="H14" i="7"/>
  <c r="G14" i="7"/>
  <c r="G15" i="7" s="1"/>
  <c r="T12" i="7"/>
  <c r="R12" i="7"/>
  <c r="P12" i="7"/>
  <c r="N12" i="7"/>
  <c r="L12" i="7"/>
  <c r="J12" i="7"/>
  <c r="S11" i="7"/>
  <c r="Q11" i="7"/>
  <c r="O11" i="7"/>
  <c r="M11" i="7"/>
  <c r="K11" i="7"/>
  <c r="T9" i="7"/>
  <c r="S9" i="7"/>
  <c r="R9" i="7"/>
  <c r="Q9" i="7"/>
  <c r="O9" i="7"/>
  <c r="N9" i="7"/>
  <c r="M9" i="7"/>
  <c r="K9" i="7"/>
  <c r="L9" i="7"/>
  <c r="J9" i="7"/>
  <c r="I9" i="7"/>
  <c r="J14" i="7" l="1"/>
  <c r="J15" i="7" s="1"/>
  <c r="F7" i="7"/>
  <c r="K14" i="7"/>
  <c r="K15" i="7" s="1"/>
  <c r="P9" i="7"/>
  <c r="L14" i="7"/>
  <c r="L15" i="7" s="1"/>
  <c r="N14" i="7"/>
  <c r="N15" i="7" s="1"/>
  <c r="F12" i="7"/>
  <c r="F6" i="7"/>
  <c r="I14" i="7"/>
  <c r="I15" i="7" s="1"/>
  <c r="F11" i="7"/>
  <c r="H9" i="7"/>
  <c r="H15" i="7" s="1"/>
  <c r="F9" i="7" l="1"/>
  <c r="F14" i="7"/>
  <c r="G80" i="7"/>
  <c r="K79" i="7"/>
  <c r="N79" i="7"/>
  <c r="H79" i="7"/>
  <c r="I79" i="7"/>
  <c r="J79" i="7"/>
  <c r="L79" i="7"/>
  <c r="M79" i="7"/>
  <c r="F15" i="7" l="1"/>
  <c r="L80" i="7"/>
  <c r="I80" i="7"/>
  <c r="H80" i="7"/>
  <c r="N80" i="7"/>
  <c r="M80" i="7"/>
  <c r="J80" i="7"/>
  <c r="K80" i="7"/>
  <c r="F79" i="7"/>
  <c r="F80" i="7" l="1"/>
  <c r="M81" i="7" l="1"/>
  <c r="H81" i="7"/>
  <c r="F81" i="7"/>
  <c r="G81" i="7"/>
  <c r="J81" i="7"/>
  <c r="K81" i="7"/>
  <c r="L81" i="7"/>
  <c r="N81" i="7" l="1"/>
  <c r="I81" i="7"/>
  <c r="H15" i="10"/>
  <c r="J14" i="10" l="1"/>
  <c r="J15" i="10" s="1"/>
  <c r="K14" i="10"/>
  <c r="K15" i="10" s="1"/>
  <c r="L14" i="10"/>
  <c r="L15" i="10" s="1"/>
  <c r="M14" i="10"/>
  <c r="M15" i="10" s="1"/>
  <c r="N14" i="10"/>
  <c r="N15" i="10" s="1"/>
  <c r="I14" i="10"/>
  <c r="I15" i="10" s="1"/>
  <c r="O14" i="10"/>
  <c r="O15" i="10" s="1"/>
  <c r="G14" i="10" l="1"/>
  <c r="G15" i="10" l="1"/>
</calcChain>
</file>

<file path=xl/sharedStrings.xml><?xml version="1.0" encoding="utf-8"?>
<sst xmlns="http://schemas.openxmlformats.org/spreadsheetml/2006/main" count="253" uniqueCount="88">
  <si>
    <t>№ п/п</t>
  </si>
  <si>
    <t xml:space="preserve">Технические мероприятия (краткое описание проекта) </t>
  </si>
  <si>
    <t>Наименование объекта</t>
  </si>
  <si>
    <t>Цель проекта</t>
  </si>
  <si>
    <t>Технические параметры</t>
  </si>
  <si>
    <t>ВСЕГО</t>
  </si>
  <si>
    <t>1.</t>
  </si>
  <si>
    <t xml:space="preserve">Группа проектов «Источники теплоснабжения» </t>
  </si>
  <si>
    <t>1.1.</t>
  </si>
  <si>
    <t>2.1.</t>
  </si>
  <si>
    <t>ИТОГО по группе проектов "Источники теплоснабжения"</t>
  </si>
  <si>
    <t>2.</t>
  </si>
  <si>
    <t xml:space="preserve">Группа проектов  «Тепловые сети и сооружения на них» </t>
  </si>
  <si>
    <t>2.2.</t>
  </si>
  <si>
    <t xml:space="preserve">ИТОГО по группе проектов «Тепловые сети и сооружения на них» </t>
  </si>
  <si>
    <t>Затраты на реализацию мероприятий, тыс. руб.</t>
  </si>
  <si>
    <t xml:space="preserve">Группа проектов  «Сети водоснабжения и сооружения на них» </t>
  </si>
  <si>
    <t xml:space="preserve">Группа проектов «Канализационные очистные сооружения» </t>
  </si>
  <si>
    <t xml:space="preserve">Группа проектов  «Сети водоотведения и сооружения на них» </t>
  </si>
  <si>
    <t>Обеспечение подключения новых потребителей</t>
  </si>
  <si>
    <t xml:space="preserve">ИТОГО по группе проектов «Сети водоотведения и сооружения на них» </t>
  </si>
  <si>
    <t>1.2.</t>
  </si>
  <si>
    <t xml:space="preserve">Группа проектов «Источники водоснабжения сооружения» </t>
  </si>
  <si>
    <t>Повышение надежности системы водоснабжения и обеспечение подключения новых потребителей</t>
  </si>
  <si>
    <t>Обеспечение надлежащего уровня пожарной безопасности</t>
  </si>
  <si>
    <t>-</t>
  </si>
  <si>
    <t xml:space="preserve">Группа проектов  «Линии электропередач и распределительные устройства» </t>
  </si>
  <si>
    <t xml:space="preserve">ИТОГО по группе проектов «Линии электропередач и распределительные устройства» </t>
  </si>
  <si>
    <t>Повышение надежности, снижение коммерческих потерь</t>
  </si>
  <si>
    <t xml:space="preserve">1. </t>
  </si>
  <si>
    <t>СИСТЕМА ТЕПЛОСНАБЖЕНИЯ</t>
  </si>
  <si>
    <t>СИСТЕМА ВОДОСНАБЖЕНИЯ</t>
  </si>
  <si>
    <t>СИСТЕМА ВОДООТВЕДЕНИЯ</t>
  </si>
  <si>
    <t>I</t>
  </si>
  <si>
    <t>СИСТЕМА ЭЛЕКТРОСНАБЖЕНИЯ</t>
  </si>
  <si>
    <t>II</t>
  </si>
  <si>
    <t>III</t>
  </si>
  <si>
    <t>IV</t>
  </si>
  <si>
    <t>V</t>
  </si>
  <si>
    <t>УТИЛИЗАЦИЯ ТБО</t>
  </si>
  <si>
    <t xml:space="preserve">2. </t>
  </si>
  <si>
    <t>Проектирование и монтаж системы АСКУЭ</t>
  </si>
  <si>
    <t>Группа проектов "Учет электрической энергии"</t>
  </si>
  <si>
    <t>ИТОГО по группе проектов "Учет электрической энергии"</t>
  </si>
  <si>
    <t>Снижение коммерческих потерь электрической энергии</t>
  </si>
  <si>
    <t>ИТОГО по группе проектов "Канализационные очистные сооружения"</t>
  </si>
  <si>
    <t>Строительство и реконструкция сетей водоотведения (проектирование и СМР)</t>
  </si>
  <si>
    <t xml:space="preserve">ИТОГО по группе проектов «Сети газоснабжения» </t>
  </si>
  <si>
    <t xml:space="preserve">Группа проектов  «Сети газоснабжения » </t>
  </si>
  <si>
    <t>Перечень мероприятий по развитию системы теплоснабжения и объем финансовых потребностей на их релизацию.</t>
  </si>
  <si>
    <t>Перечень мероприятий по развитию системы водоснабжения и объем финансовых потребностей на их релизацию.</t>
  </si>
  <si>
    <t>Перечень мероприятий по развитию системы водоотведения и объем финансовых потребностей на их релизацию.</t>
  </si>
  <si>
    <t>Перечень мероприятий по развитию системы электроснабжения  и объем финансовых потребностей на их релизацию.</t>
  </si>
  <si>
    <t>ИТОГО по системе газоснабжения</t>
  </si>
  <si>
    <t>ИТОГО по системам коммунальной инфраструктуры</t>
  </si>
  <si>
    <t>Приложение №1</t>
  </si>
  <si>
    <t>2024-2030</t>
  </si>
  <si>
    <t>Оптимизация уровня загрузки производственных мощностей котельных, оптимизация удельного расхода топлива, повышение надежности работы котельной</t>
  </si>
  <si>
    <t>Повышение надежности  работы оборудования, оптимизация трудоемкости эксплуатации котельной и энергопотребления</t>
  </si>
  <si>
    <t>оптимизация удельного расхода топлива котельной, повышение надежности работы котельной, снижение уровня непроизводственных потерь</t>
  </si>
  <si>
    <t xml:space="preserve">Снижение уровня
непроизводственных
потерь тепловой энергии. 
</t>
  </si>
  <si>
    <t>ИТОГО по системе теплоснабжения</t>
  </si>
  <si>
    <t>Повышение надежности работы системы водоснабжения, снижение потерь воды, аварийности сетей водоснабжения</t>
  </si>
  <si>
    <t>Реконструкция ветхих сетей водоснабжения, включающая перекладку существующих сетей с заменой их на полиэтиленовые</t>
  </si>
  <si>
    <t>ИТОГО по системе Водоснабжения</t>
  </si>
  <si>
    <t>ИТОГО по группе проектов "Источники водоснабжения сооружения"</t>
  </si>
  <si>
    <t xml:space="preserve">    Улучшение экологической обстановки на территории поселения, создание комфорта и благоприятных условий для проживания</t>
  </si>
  <si>
    <t xml:space="preserve">ИТОГО по системе Водоотведения </t>
  </si>
  <si>
    <t>ИТОГО по системе электроснабжения</t>
  </si>
  <si>
    <t>Расширение сети уличного освещения, расстановка опор освещения</t>
  </si>
  <si>
    <t>Перечень мероприятий по развитию системы сбора и вывоза твердых бытовых отходов.</t>
  </si>
  <si>
    <t>ИТОГО по системе сбора и вывоза твердых бытовых отходов</t>
  </si>
  <si>
    <t xml:space="preserve">Оборудование площадок для сбора твердых бытовых отходов и   мусора (твердое покрытие, ограждение) </t>
  </si>
  <si>
    <t>Создание участка складирования ТБО в соответствии соблюдением требуемого проектом полигона коэффициентом фильтрации. Предотвращение загрязнения  грунтовых вод и почв.</t>
  </si>
  <si>
    <t>СИСТЕМА сбора и вывоза твердых бытовых отходов</t>
  </si>
  <si>
    <t xml:space="preserve">Замена теплосетей, отработавших нормативный срок эксплуатации с переходом на трубы в пенополиуритановой основе </t>
  </si>
  <si>
    <t xml:space="preserve">Выполнение энергосберегающих мероприятий на тепловых сетях  </t>
  </si>
  <si>
    <t>Модернизация котельных  с заменой котловых агрегатов , установка экономайзера и химической подготовкой воды</t>
  </si>
  <si>
    <t xml:space="preserve">Установка узла учета тепловой энергии </t>
  </si>
  <si>
    <t>Повышение надежности электроснабжения артезианских скважин</t>
  </si>
  <si>
    <t xml:space="preserve">оптимизация удельного расхода </t>
  </si>
  <si>
    <t>Мероприятия по уменьшению водопотребления</t>
  </si>
  <si>
    <t>Строительство локальных очистных сооружений включающих в себя механическую и биологическую очистку сточных вод.</t>
  </si>
  <si>
    <t>Разработка проектно-сметной документации на строительство локальных очистных сооружений, включающих в себя механический и биологический цикл.</t>
  </si>
  <si>
    <t>Поломошинское СП</t>
  </si>
  <si>
    <t>Устройство для нужд пожаротушения подъездов с твердым покрытием для возможности забора воды пожарной машины непосредственно из водоема</t>
  </si>
  <si>
    <t>Рекультивация территории, на которой ранее располагалась несанкционированная свалка</t>
  </si>
  <si>
    <t xml:space="preserve"> Предотвращение загрязнения  грунтовых вод и почв.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</si>
</sst>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9" fillId="0" borderId="0"/>
  </cellStyleXfs>
  <cellXfs count="1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0" fontId="0" fillId="0" borderId="1" xfId="0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2" fontId="0" fillId="0" borderId="0" xfId="0" applyNumberFormat="1"/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wrapText="1"/>
    </xf>
    <xf numFmtId="0" fontId="8" fillId="0" borderId="0" xfId="0" applyFont="1"/>
    <xf numFmtId="0" fontId="3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14" fillId="0" borderId="0" xfId="0" applyFont="1" applyFill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/>
    <xf numFmtId="0" fontId="2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/>
    <xf numFmtId="0" fontId="5" fillId="0" borderId="4" xfId="0" applyFont="1" applyFill="1" applyBorder="1" applyAlignment="1">
      <alignment horizontal="center" vertical="center"/>
    </xf>
    <xf numFmtId="0" fontId="0" fillId="0" borderId="5" xfId="0" applyFill="1" applyBorder="1" applyAlignment="1"/>
    <xf numFmtId="0" fontId="0" fillId="0" borderId="6" xfId="0" applyFill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5" fillId="0" borderId="0" xfId="0" applyFo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V26"/>
  <sheetViews>
    <sheetView topLeftCell="A5" zoomScale="80" zoomScaleNormal="80" workbookViewId="0">
      <selection activeCell="C8" sqref="C8:U17"/>
    </sheetView>
  </sheetViews>
  <sheetFormatPr defaultRowHeight="15" x14ac:dyDescent="0.25"/>
  <cols>
    <col min="1" max="1" width="4.42578125" customWidth="1"/>
    <col min="2" max="2" width="6.42578125" customWidth="1"/>
    <col min="3" max="3" width="31" customWidth="1"/>
    <col min="4" max="4" width="22" customWidth="1"/>
    <col min="5" max="5" width="27" customWidth="1"/>
    <col min="6" max="6" width="23" customWidth="1"/>
    <col min="7" max="7" width="10.28515625" customWidth="1"/>
    <col min="8" max="8" width="10.7109375" hidden="1" customWidth="1"/>
    <col min="9" max="10" width="12.42578125" bestFit="1" customWidth="1"/>
    <col min="11" max="12" width="13.5703125" bestFit="1" customWidth="1"/>
    <col min="13" max="13" width="12.42578125" bestFit="1" customWidth="1"/>
    <col min="14" max="14" width="9.28515625" bestFit="1" customWidth="1"/>
    <col min="15" max="15" width="12.42578125" bestFit="1" customWidth="1"/>
    <col min="16" max="17" width="11.42578125" bestFit="1" customWidth="1"/>
    <col min="18" max="19" width="9.28515625" bestFit="1" customWidth="1"/>
    <col min="20" max="21" width="12.42578125" bestFit="1" customWidth="1"/>
  </cols>
  <sheetData>
    <row r="2" spans="2:22" ht="15.75" x14ac:dyDescent="0.25">
      <c r="C2" s="28"/>
    </row>
    <row r="3" spans="2:22" ht="18.75" x14ac:dyDescent="0.25">
      <c r="B3" s="77" t="s">
        <v>49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2:22" x14ac:dyDescent="0.2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2:22" x14ac:dyDescent="0.25">
      <c r="B5" s="84" t="s">
        <v>0</v>
      </c>
      <c r="C5" s="85" t="s">
        <v>1</v>
      </c>
      <c r="D5" s="87" t="s">
        <v>2</v>
      </c>
      <c r="E5" s="88" t="s">
        <v>3</v>
      </c>
      <c r="F5" s="88" t="s">
        <v>4</v>
      </c>
      <c r="G5" s="85" t="s">
        <v>5</v>
      </c>
      <c r="H5" s="81" t="s">
        <v>15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0"/>
    </row>
    <row r="6" spans="2:22" s="16" customFormat="1" ht="36.75" customHeight="1" x14ac:dyDescent="0.25">
      <c r="B6" s="84"/>
      <c r="C6" s="86"/>
      <c r="D6" s="87"/>
      <c r="E6" s="89"/>
      <c r="F6" s="90"/>
      <c r="G6" s="91"/>
      <c r="H6" s="1">
        <v>2015</v>
      </c>
      <c r="I6" s="39">
        <v>2018</v>
      </c>
      <c r="J6" s="39">
        <v>2019</v>
      </c>
      <c r="K6" s="39">
        <v>2020</v>
      </c>
      <c r="L6" s="39">
        <v>2021</v>
      </c>
      <c r="M6" s="39">
        <v>2022</v>
      </c>
      <c r="N6" s="39">
        <v>2023</v>
      </c>
      <c r="O6" s="78" t="s">
        <v>56</v>
      </c>
      <c r="P6" s="75"/>
      <c r="Q6" s="75"/>
      <c r="R6" s="75"/>
      <c r="S6" s="75"/>
      <c r="T6" s="75"/>
      <c r="U6" s="76"/>
    </row>
    <row r="7" spans="2:22" x14ac:dyDescent="0.25">
      <c r="B7" s="2" t="s">
        <v>6</v>
      </c>
      <c r="C7" s="78" t="s">
        <v>7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80"/>
    </row>
    <row r="8" spans="2:22" ht="126" x14ac:dyDescent="0.25">
      <c r="B8" s="4" t="s">
        <v>8</v>
      </c>
      <c r="C8" s="66" t="s">
        <v>77</v>
      </c>
      <c r="D8" s="31" t="s">
        <v>84</v>
      </c>
      <c r="E8" s="61" t="s">
        <v>57</v>
      </c>
      <c r="F8" s="52" t="s">
        <v>25</v>
      </c>
      <c r="G8" s="32">
        <f t="shared" ref="G8:G9" si="0">SUM(H8:U8)</f>
        <v>3200</v>
      </c>
      <c r="H8" s="53"/>
      <c r="I8" s="53">
        <v>1000</v>
      </c>
      <c r="J8" s="53">
        <v>1400</v>
      </c>
      <c r="K8" s="53">
        <v>500</v>
      </c>
      <c r="L8" s="53"/>
      <c r="M8" s="53">
        <v>300</v>
      </c>
      <c r="N8" s="7"/>
      <c r="O8" s="7"/>
      <c r="P8" s="18"/>
      <c r="Q8" s="18"/>
      <c r="R8" s="7"/>
      <c r="S8" s="7"/>
      <c r="T8" s="7"/>
      <c r="U8" s="18"/>
    </row>
    <row r="9" spans="2:22" ht="63" x14ac:dyDescent="0.25">
      <c r="B9" s="4" t="s">
        <v>21</v>
      </c>
      <c r="C9" s="67" t="s">
        <v>78</v>
      </c>
      <c r="D9" s="31" t="s">
        <v>84</v>
      </c>
      <c r="E9" s="61" t="s">
        <v>60</v>
      </c>
      <c r="F9" s="45"/>
      <c r="G9" s="32">
        <f t="shared" si="0"/>
        <v>925</v>
      </c>
      <c r="H9" s="32"/>
      <c r="I9" s="32"/>
      <c r="J9" s="32">
        <v>462.5</v>
      </c>
      <c r="K9" s="32"/>
      <c r="L9" s="32"/>
      <c r="M9" s="32"/>
      <c r="N9" s="6">
        <v>462.5</v>
      </c>
      <c r="O9" s="32"/>
      <c r="P9" s="6"/>
      <c r="Q9" s="32"/>
      <c r="R9" s="6"/>
      <c r="S9" s="6"/>
      <c r="T9" s="6"/>
      <c r="U9" s="8"/>
    </row>
    <row r="10" spans="2:22" ht="15" hidden="1" customHeight="1" x14ac:dyDescent="0.25">
      <c r="B10" s="4"/>
      <c r="C10" s="51"/>
      <c r="D10" s="51"/>
      <c r="E10" s="51"/>
      <c r="F10" s="45"/>
      <c r="G10" s="32"/>
      <c r="H10" s="32"/>
      <c r="I10" s="32"/>
      <c r="J10" s="32"/>
      <c r="K10" s="32"/>
      <c r="L10" s="8"/>
      <c r="M10" s="32"/>
      <c r="N10" s="6"/>
      <c r="P10" s="32"/>
      <c r="Q10" s="6"/>
      <c r="R10" s="6"/>
      <c r="S10" s="6"/>
      <c r="T10" s="6"/>
      <c r="U10" s="8"/>
    </row>
    <row r="11" spans="2:22" ht="25.5" x14ac:dyDescent="0.25">
      <c r="B11" s="62"/>
      <c r="C11" s="68" t="s">
        <v>10</v>
      </c>
      <c r="D11" s="68"/>
      <c r="E11" s="68"/>
      <c r="F11" s="47"/>
      <c r="G11" s="30">
        <f>SUM(G8:G10)</f>
        <v>4125</v>
      </c>
      <c r="H11" s="30"/>
      <c r="I11" s="30">
        <f>SUM(I8:I10)</f>
        <v>1000</v>
      </c>
      <c r="J11" s="30">
        <f>SUM(J8:J10)</f>
        <v>1862.5</v>
      </c>
      <c r="K11" s="30">
        <f>SUM(K8:K10)</f>
        <v>500</v>
      </c>
      <c r="L11" s="30">
        <f>SUM(L8:L10)</f>
        <v>0</v>
      </c>
      <c r="M11" s="30">
        <f t="shared" ref="M11:U11" si="1">SUM(M8:M10)</f>
        <v>300</v>
      </c>
      <c r="N11" s="30">
        <f t="shared" si="1"/>
        <v>462.5</v>
      </c>
      <c r="O11" s="30">
        <f t="shared" si="1"/>
        <v>0</v>
      </c>
      <c r="P11" s="30">
        <f>SUM(P8:P10)</f>
        <v>0</v>
      </c>
      <c r="Q11" s="30">
        <f t="shared" si="1"/>
        <v>0</v>
      </c>
      <c r="R11" s="30">
        <f t="shared" si="1"/>
        <v>0</v>
      </c>
      <c r="S11" s="30">
        <f t="shared" si="1"/>
        <v>0</v>
      </c>
      <c r="T11" s="30">
        <f t="shared" si="1"/>
        <v>0</v>
      </c>
      <c r="U11" s="30">
        <f t="shared" si="1"/>
        <v>0</v>
      </c>
    </row>
    <row r="12" spans="2:22" ht="15" customHeight="1" x14ac:dyDescent="0.25">
      <c r="B12" s="62" t="s">
        <v>11</v>
      </c>
      <c r="C12" s="78" t="s">
        <v>12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0"/>
    </row>
    <row r="13" spans="2:22" ht="94.5" x14ac:dyDescent="0.25">
      <c r="B13" s="4" t="s">
        <v>9</v>
      </c>
      <c r="C13" s="60" t="s">
        <v>75</v>
      </c>
      <c r="D13" s="31" t="s">
        <v>84</v>
      </c>
      <c r="E13" s="61" t="s">
        <v>58</v>
      </c>
      <c r="F13" s="12"/>
      <c r="G13" s="32">
        <f t="shared" ref="G13:G14" si="2">SUM(H13:U13)</f>
        <v>1050</v>
      </c>
      <c r="H13" s="32"/>
      <c r="I13" s="44"/>
      <c r="J13" s="44">
        <v>300</v>
      </c>
      <c r="K13" s="44">
        <v>125</v>
      </c>
      <c r="L13" s="44">
        <f t="shared" ref="L13:T13" si="3">100*1.25</f>
        <v>125</v>
      </c>
      <c r="M13" s="44"/>
      <c r="N13" s="44">
        <f t="shared" si="3"/>
        <v>125</v>
      </c>
      <c r="O13" s="44"/>
      <c r="P13" s="44">
        <f t="shared" si="3"/>
        <v>125</v>
      </c>
      <c r="Q13" s="44"/>
      <c r="R13" s="44">
        <f t="shared" si="3"/>
        <v>125</v>
      </c>
      <c r="S13" s="44"/>
      <c r="T13" s="44">
        <f t="shared" si="3"/>
        <v>125</v>
      </c>
      <c r="U13" s="44"/>
      <c r="V13" s="19"/>
    </row>
    <row r="14" spans="2:22" ht="126" x14ac:dyDescent="0.25">
      <c r="B14" s="4" t="s">
        <v>13</v>
      </c>
      <c r="C14" s="67" t="s">
        <v>76</v>
      </c>
      <c r="D14" s="31" t="s">
        <v>84</v>
      </c>
      <c r="E14" s="60" t="s">
        <v>59</v>
      </c>
      <c r="F14" s="12"/>
      <c r="G14" s="32">
        <f t="shared" si="2"/>
        <v>1875</v>
      </c>
      <c r="H14" s="32"/>
      <c r="I14" s="44"/>
      <c r="J14" s="44"/>
      <c r="K14" s="44">
        <f>300*1.25</f>
        <v>375</v>
      </c>
      <c r="L14" s="44"/>
      <c r="M14" s="44">
        <f t="shared" ref="M14" si="4">300*1.25</f>
        <v>375</v>
      </c>
      <c r="N14" s="44"/>
      <c r="O14" s="44">
        <f>200*1.25</f>
        <v>250</v>
      </c>
      <c r="P14" s="44"/>
      <c r="Q14" s="44">
        <f>200*1.25</f>
        <v>250</v>
      </c>
      <c r="R14" s="44"/>
      <c r="S14" s="44">
        <f>200*1.25</f>
        <v>250</v>
      </c>
      <c r="T14" s="44"/>
      <c r="U14" s="44">
        <f t="shared" ref="U14" si="5">300*1.25</f>
        <v>375</v>
      </c>
      <c r="V14" s="19"/>
    </row>
    <row r="15" spans="2:22" ht="15" hidden="1" customHeight="1" x14ac:dyDescent="0.25">
      <c r="B15" s="4"/>
      <c r="C15" s="5"/>
      <c r="D15" s="11"/>
      <c r="E15" s="11"/>
      <c r="F15" s="1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54"/>
      <c r="V15" s="19"/>
    </row>
    <row r="16" spans="2:22" ht="38.25" x14ac:dyDescent="0.25">
      <c r="B16" s="14"/>
      <c r="C16" s="68" t="s">
        <v>14</v>
      </c>
      <c r="D16" s="69"/>
      <c r="E16" s="69"/>
      <c r="F16" s="13"/>
      <c r="G16" s="30">
        <f t="shared" ref="G16:M16" si="6">SUM(G13:G15)</f>
        <v>2925</v>
      </c>
      <c r="H16" s="30">
        <f t="shared" si="6"/>
        <v>0</v>
      </c>
      <c r="I16" s="30">
        <f t="shared" si="6"/>
        <v>0</v>
      </c>
      <c r="J16" s="30">
        <f t="shared" si="6"/>
        <v>300</v>
      </c>
      <c r="K16" s="30">
        <f t="shared" si="6"/>
        <v>500</v>
      </c>
      <c r="L16" s="30">
        <f t="shared" si="6"/>
        <v>125</v>
      </c>
      <c r="M16" s="30">
        <f t="shared" si="6"/>
        <v>375</v>
      </c>
      <c r="N16" s="30"/>
      <c r="O16" s="71">
        <f>SUM(O13:U15)</f>
        <v>1500</v>
      </c>
      <c r="P16" s="72"/>
      <c r="Q16" s="72"/>
      <c r="R16" s="72"/>
      <c r="S16" s="72"/>
      <c r="T16" s="72"/>
      <c r="U16" s="73"/>
    </row>
    <row r="17" spans="2:21" ht="25.5" x14ac:dyDescent="0.25">
      <c r="B17" s="10"/>
      <c r="C17" s="69" t="s">
        <v>61</v>
      </c>
      <c r="D17" s="9"/>
      <c r="E17" s="10"/>
      <c r="F17" s="10"/>
      <c r="G17" s="15">
        <f>G16+G11</f>
        <v>7050</v>
      </c>
      <c r="H17" s="15">
        <f t="shared" ref="H17:M17" si="7">H16++H11</f>
        <v>0</v>
      </c>
      <c r="I17" s="15">
        <f t="shared" si="7"/>
        <v>1000</v>
      </c>
      <c r="J17" s="15">
        <f t="shared" si="7"/>
        <v>2162.5</v>
      </c>
      <c r="K17" s="15">
        <f t="shared" si="7"/>
        <v>1000</v>
      </c>
      <c r="L17" s="15">
        <f t="shared" si="7"/>
        <v>125</v>
      </c>
      <c r="M17" s="15">
        <f t="shared" si="7"/>
        <v>675</v>
      </c>
      <c r="N17" s="15"/>
      <c r="O17" s="74">
        <f>O16++O11</f>
        <v>1500</v>
      </c>
      <c r="P17" s="75"/>
      <c r="Q17" s="75"/>
      <c r="R17" s="75"/>
      <c r="S17" s="75"/>
      <c r="T17" s="75"/>
      <c r="U17" s="76"/>
    </row>
    <row r="19" spans="2:21" x14ac:dyDescent="0.25">
      <c r="C19" s="33"/>
      <c r="D19" s="33"/>
      <c r="E19" s="33"/>
      <c r="F19" s="33"/>
      <c r="G19" s="55"/>
      <c r="H19" s="33"/>
      <c r="I19" s="33"/>
      <c r="J19" s="33"/>
    </row>
    <row r="20" spans="2:21" ht="23.25" x14ac:dyDescent="0.35">
      <c r="C20" s="33"/>
      <c r="D20" s="33"/>
      <c r="E20" s="56"/>
      <c r="F20" s="33"/>
      <c r="G20" s="55"/>
      <c r="H20" s="55"/>
      <c r="I20" s="55"/>
      <c r="J20" s="55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2:21" x14ac:dyDescent="0.25">
      <c r="C21" s="33"/>
      <c r="D21" s="33"/>
      <c r="E21" s="33"/>
      <c r="F21" s="33"/>
      <c r="G21" s="33"/>
      <c r="H21" s="33"/>
      <c r="I21" s="33"/>
      <c r="J21" s="33"/>
    </row>
    <row r="22" spans="2:21" x14ac:dyDescent="0.25">
      <c r="C22" s="33"/>
      <c r="D22" s="33"/>
      <c r="E22" s="33"/>
      <c r="F22" s="33"/>
      <c r="G22" s="33"/>
      <c r="H22" s="33"/>
      <c r="I22" s="33"/>
      <c r="J22" s="33"/>
    </row>
    <row r="23" spans="2:21" x14ac:dyDescent="0.25">
      <c r="C23" s="33"/>
      <c r="D23" s="33"/>
      <c r="E23" s="33"/>
      <c r="F23" s="33"/>
      <c r="G23" s="33"/>
      <c r="H23" s="33"/>
      <c r="I23" s="33"/>
      <c r="J23" s="33"/>
    </row>
    <row r="24" spans="2:21" x14ac:dyDescent="0.25">
      <c r="C24" s="33"/>
      <c r="D24" s="33"/>
      <c r="E24" s="33"/>
      <c r="F24" s="33"/>
      <c r="G24" s="33"/>
      <c r="H24" s="33"/>
      <c r="I24" s="33"/>
      <c r="J24" s="33"/>
    </row>
    <row r="25" spans="2:21" x14ac:dyDescent="0.25">
      <c r="C25" s="33"/>
      <c r="D25" s="33"/>
      <c r="E25" s="33"/>
      <c r="F25" s="33"/>
      <c r="G25" s="33"/>
      <c r="H25" s="33"/>
      <c r="I25" s="33"/>
      <c r="J25" s="33"/>
    </row>
    <row r="26" spans="2:21" x14ac:dyDescent="0.25">
      <c r="C26" s="33"/>
      <c r="D26" s="33"/>
      <c r="E26" s="33"/>
      <c r="F26" s="33"/>
      <c r="G26" s="33"/>
      <c r="H26" s="33"/>
      <c r="I26" s="33"/>
      <c r="J26" s="33"/>
    </row>
  </sheetData>
  <mergeCells count="13">
    <mergeCell ref="O16:U16"/>
    <mergeCell ref="O17:U17"/>
    <mergeCell ref="B3:U3"/>
    <mergeCell ref="C7:U7"/>
    <mergeCell ref="H5:U5"/>
    <mergeCell ref="C12:U12"/>
    <mergeCell ref="B5:B6"/>
    <mergeCell ref="C5:C6"/>
    <mergeCell ref="D5:D6"/>
    <mergeCell ref="E5:E6"/>
    <mergeCell ref="F5:F6"/>
    <mergeCell ref="G5:G6"/>
    <mergeCell ref="O6:U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U27"/>
  <sheetViews>
    <sheetView topLeftCell="B1" zoomScale="71" zoomScaleNormal="71" workbookViewId="0">
      <selection activeCell="C8" sqref="C8:U15"/>
    </sheetView>
  </sheetViews>
  <sheetFormatPr defaultRowHeight="15" x14ac:dyDescent="0.25"/>
  <cols>
    <col min="3" max="3" width="34.5703125" customWidth="1"/>
    <col min="4" max="4" width="20.28515625" customWidth="1"/>
    <col min="5" max="5" width="28" customWidth="1"/>
    <col min="6" max="6" width="17.140625" customWidth="1"/>
    <col min="7" max="7" width="12" customWidth="1"/>
    <col min="8" max="8" width="0.28515625" customWidth="1"/>
    <col min="9" max="9" width="11" bestFit="1" customWidth="1"/>
    <col min="10" max="10" width="9.140625" customWidth="1"/>
  </cols>
  <sheetData>
    <row r="2" spans="2:21" ht="15.75" x14ac:dyDescent="0.25">
      <c r="C2" s="28"/>
    </row>
    <row r="3" spans="2:21" ht="18.75" x14ac:dyDescent="0.25">
      <c r="B3" s="77" t="s">
        <v>50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2:21" x14ac:dyDescent="0.2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2:21" x14ac:dyDescent="0.25">
      <c r="B5" s="84" t="s">
        <v>0</v>
      </c>
      <c r="C5" s="85" t="s">
        <v>1</v>
      </c>
      <c r="D5" s="87" t="s">
        <v>2</v>
      </c>
      <c r="E5" s="88" t="s">
        <v>3</v>
      </c>
      <c r="F5" s="88" t="s">
        <v>4</v>
      </c>
      <c r="G5" s="85" t="s">
        <v>5</v>
      </c>
      <c r="H5" s="81" t="s">
        <v>15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0"/>
    </row>
    <row r="6" spans="2:21" ht="15" customHeight="1" x14ac:dyDescent="0.25">
      <c r="B6" s="84"/>
      <c r="C6" s="86"/>
      <c r="D6" s="87"/>
      <c r="E6" s="89"/>
      <c r="F6" s="90"/>
      <c r="G6" s="91"/>
      <c r="H6" s="1"/>
      <c r="I6" s="39">
        <v>2018</v>
      </c>
      <c r="J6" s="39">
        <v>2019</v>
      </c>
      <c r="K6" s="39">
        <v>2020</v>
      </c>
      <c r="L6" s="39">
        <v>2021</v>
      </c>
      <c r="M6" s="39">
        <v>2022</v>
      </c>
      <c r="N6" s="39">
        <v>2023</v>
      </c>
      <c r="O6" s="78" t="s">
        <v>56</v>
      </c>
      <c r="P6" s="75"/>
      <c r="Q6" s="75"/>
      <c r="R6" s="75"/>
      <c r="S6" s="75"/>
      <c r="T6" s="75"/>
      <c r="U6" s="76"/>
    </row>
    <row r="7" spans="2:21" x14ac:dyDescent="0.25">
      <c r="B7" s="2" t="s">
        <v>6</v>
      </c>
      <c r="C7" s="78" t="s">
        <v>22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80"/>
    </row>
    <row r="8" spans="2:21" ht="63.75" x14ac:dyDescent="0.25">
      <c r="B8" s="4" t="s">
        <v>8</v>
      </c>
      <c r="C8" s="31" t="s">
        <v>79</v>
      </c>
      <c r="D8" s="31" t="s">
        <v>84</v>
      </c>
      <c r="E8" s="31" t="s">
        <v>62</v>
      </c>
      <c r="F8" s="29"/>
      <c r="G8" s="32">
        <f t="shared" ref="G8:G9" si="0">SUM(H8:U8)</f>
        <v>1400</v>
      </c>
      <c r="H8" s="32"/>
      <c r="I8" s="33"/>
      <c r="J8" s="32">
        <v>500</v>
      </c>
      <c r="K8" s="32"/>
      <c r="L8" s="32">
        <v>300</v>
      </c>
      <c r="M8" s="32"/>
      <c r="N8" s="32"/>
      <c r="O8" s="32">
        <v>300</v>
      </c>
      <c r="P8" s="32"/>
      <c r="Q8" s="32"/>
      <c r="R8" s="32">
        <v>300</v>
      </c>
      <c r="S8" s="32"/>
      <c r="T8" s="32"/>
      <c r="U8" s="46"/>
    </row>
    <row r="9" spans="2:21" ht="30" x14ac:dyDescent="0.25">
      <c r="B9" s="4" t="s">
        <v>21</v>
      </c>
      <c r="C9" s="31" t="s">
        <v>81</v>
      </c>
      <c r="D9" s="31" t="s">
        <v>84</v>
      </c>
      <c r="E9" s="22" t="s">
        <v>80</v>
      </c>
      <c r="F9" s="29"/>
      <c r="G9" s="32">
        <f t="shared" si="0"/>
        <v>760</v>
      </c>
      <c r="H9" s="32"/>
      <c r="I9" s="32">
        <v>200</v>
      </c>
      <c r="J9" s="33"/>
      <c r="K9" s="32">
        <v>260</v>
      </c>
      <c r="L9" s="32"/>
      <c r="M9" s="32"/>
      <c r="N9" s="32"/>
      <c r="O9" s="32"/>
      <c r="P9" s="32">
        <v>300</v>
      </c>
      <c r="Q9" s="32"/>
      <c r="R9" s="32"/>
      <c r="S9" s="32"/>
      <c r="T9" s="32"/>
      <c r="U9" s="46"/>
    </row>
    <row r="10" spans="2:21" ht="25.5" customHeight="1" x14ac:dyDescent="0.25">
      <c r="B10" s="62"/>
      <c r="C10" s="47" t="s">
        <v>65</v>
      </c>
      <c r="D10" s="47"/>
      <c r="E10" s="47"/>
      <c r="F10" s="47"/>
      <c r="G10" s="30">
        <f>G8+G9</f>
        <v>2160</v>
      </c>
      <c r="H10" s="30"/>
      <c r="I10" s="30">
        <f>I8+I9</f>
        <v>200</v>
      </c>
      <c r="J10" s="30">
        <f t="shared" ref="J10:U10" si="1">J8+J9</f>
        <v>500</v>
      </c>
      <c r="K10" s="30">
        <f t="shared" si="1"/>
        <v>260</v>
      </c>
      <c r="L10" s="30">
        <f t="shared" si="1"/>
        <v>300</v>
      </c>
      <c r="M10" s="30">
        <f t="shared" si="1"/>
        <v>0</v>
      </c>
      <c r="N10" s="30">
        <f t="shared" si="1"/>
        <v>0</v>
      </c>
      <c r="O10" s="30">
        <f t="shared" si="1"/>
        <v>300</v>
      </c>
      <c r="P10" s="30">
        <f t="shared" si="1"/>
        <v>300</v>
      </c>
      <c r="Q10" s="30">
        <f t="shared" si="1"/>
        <v>0</v>
      </c>
      <c r="R10" s="30">
        <f t="shared" si="1"/>
        <v>300</v>
      </c>
      <c r="S10" s="30">
        <f t="shared" si="1"/>
        <v>0</v>
      </c>
      <c r="T10" s="30">
        <f t="shared" si="1"/>
        <v>0</v>
      </c>
      <c r="U10" s="30">
        <f t="shared" si="1"/>
        <v>0</v>
      </c>
    </row>
    <row r="11" spans="2:21" ht="14.25" customHeight="1" x14ac:dyDescent="0.25">
      <c r="B11" s="62" t="s">
        <v>11</v>
      </c>
      <c r="C11" s="92" t="s">
        <v>16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4"/>
    </row>
    <row r="12" spans="2:21" ht="55.5" customHeight="1" x14ac:dyDescent="0.25">
      <c r="B12" s="21" t="s">
        <v>9</v>
      </c>
      <c r="C12" s="31" t="s">
        <v>85</v>
      </c>
      <c r="D12" s="31" t="s">
        <v>84</v>
      </c>
      <c r="E12" s="22" t="s">
        <v>24</v>
      </c>
      <c r="F12" s="22"/>
      <c r="G12" s="32">
        <f t="shared" ref="G12:G13" si="2">SUM(H12:U12)</f>
        <v>300</v>
      </c>
      <c r="H12" s="22"/>
      <c r="I12" s="41"/>
      <c r="J12" s="41">
        <v>100</v>
      </c>
      <c r="K12" s="41"/>
      <c r="L12" s="41">
        <v>100</v>
      </c>
      <c r="M12" s="41"/>
      <c r="N12" s="41"/>
      <c r="O12" s="41">
        <v>100</v>
      </c>
      <c r="P12" s="41"/>
      <c r="Q12" s="41"/>
      <c r="R12" s="22"/>
      <c r="S12" s="41"/>
      <c r="T12" s="22"/>
      <c r="U12" s="23"/>
    </row>
    <row r="13" spans="2:21" ht="51" x14ac:dyDescent="0.25">
      <c r="B13" s="4" t="s">
        <v>13</v>
      </c>
      <c r="C13" s="31" t="s">
        <v>63</v>
      </c>
      <c r="D13" s="31" t="s">
        <v>84</v>
      </c>
      <c r="E13" s="11" t="s">
        <v>23</v>
      </c>
      <c r="F13" s="4"/>
      <c r="G13" s="32">
        <f t="shared" si="2"/>
        <v>4825</v>
      </c>
      <c r="H13" s="32"/>
      <c r="I13" s="70">
        <v>1125</v>
      </c>
      <c r="J13" s="32">
        <v>700</v>
      </c>
      <c r="K13" s="32"/>
      <c r="L13" s="32"/>
      <c r="M13" s="32">
        <v>1000</v>
      </c>
      <c r="N13" s="32"/>
      <c r="O13" s="32"/>
      <c r="P13" s="32"/>
      <c r="Q13" s="32">
        <v>1000</v>
      </c>
      <c r="R13" s="32"/>
      <c r="S13" s="32"/>
      <c r="T13" s="32">
        <v>1000</v>
      </c>
      <c r="U13" s="46"/>
    </row>
    <row r="14" spans="2:21" ht="25.5" x14ac:dyDescent="0.25">
      <c r="B14" s="14"/>
      <c r="C14" s="64" t="s">
        <v>20</v>
      </c>
      <c r="D14" s="65"/>
      <c r="E14" s="65"/>
      <c r="F14" s="13"/>
      <c r="G14" s="30">
        <f>G13+G12</f>
        <v>5125</v>
      </c>
      <c r="H14" s="30">
        <f>H13+H12</f>
        <v>0</v>
      </c>
      <c r="I14" s="30">
        <f>I13+I12</f>
        <v>1125</v>
      </c>
      <c r="J14" s="30">
        <f>J13+J12</f>
        <v>800</v>
      </c>
      <c r="K14" s="30">
        <f t="shared" ref="K14:L14" si="3">K13+K12</f>
        <v>0</v>
      </c>
      <c r="L14" s="30">
        <f t="shared" si="3"/>
        <v>100</v>
      </c>
      <c r="M14" s="30">
        <f>M13+M12</f>
        <v>1000</v>
      </c>
      <c r="N14" s="30"/>
      <c r="O14" s="71">
        <f>SUM(O12:U13)</f>
        <v>2100</v>
      </c>
      <c r="P14" s="72"/>
      <c r="Q14" s="72"/>
      <c r="R14" s="72"/>
      <c r="S14" s="72"/>
      <c r="T14" s="72"/>
      <c r="U14" s="73"/>
    </row>
    <row r="15" spans="2:21" x14ac:dyDescent="0.25">
      <c r="B15" s="10"/>
      <c r="C15" s="65" t="s">
        <v>64</v>
      </c>
      <c r="D15" s="9"/>
      <c r="E15" s="10"/>
      <c r="F15" s="10"/>
      <c r="G15" s="15">
        <f>G14+G10</f>
        <v>7285</v>
      </c>
      <c r="H15" s="15">
        <f t="shared" ref="H15:M15" si="4">H14+H10</f>
        <v>0</v>
      </c>
      <c r="I15" s="15">
        <f t="shared" si="4"/>
        <v>1325</v>
      </c>
      <c r="J15" s="15">
        <f>J14+J10</f>
        <v>1300</v>
      </c>
      <c r="K15" s="15">
        <f>K14+K10</f>
        <v>260</v>
      </c>
      <c r="L15" s="15">
        <f t="shared" si="4"/>
        <v>400</v>
      </c>
      <c r="M15" s="15">
        <f t="shared" si="4"/>
        <v>1000</v>
      </c>
      <c r="N15" s="15"/>
      <c r="O15" s="74">
        <f>O14+P10</f>
        <v>2400</v>
      </c>
      <c r="P15" s="75"/>
      <c r="Q15" s="75"/>
      <c r="R15" s="75"/>
      <c r="S15" s="75"/>
      <c r="T15" s="75"/>
      <c r="U15" s="76"/>
    </row>
    <row r="19" spans="3:11" x14ac:dyDescent="0.25">
      <c r="C19" s="33"/>
      <c r="D19" s="33"/>
      <c r="E19" s="33"/>
      <c r="F19" s="33"/>
      <c r="G19" s="33"/>
      <c r="H19" s="33"/>
      <c r="I19" s="33"/>
      <c r="J19" s="33"/>
      <c r="K19" s="33"/>
    </row>
    <row r="20" spans="3:11" x14ac:dyDescent="0.25">
      <c r="C20" s="33"/>
      <c r="D20" s="33"/>
      <c r="E20" s="33"/>
      <c r="F20" s="33"/>
      <c r="G20" s="33"/>
      <c r="H20" s="33"/>
      <c r="I20" s="33"/>
      <c r="J20" s="33"/>
      <c r="K20" s="33"/>
    </row>
    <row r="21" spans="3:11" x14ac:dyDescent="0.25">
      <c r="C21" s="33"/>
      <c r="D21" s="33"/>
      <c r="E21" s="33"/>
      <c r="F21" s="33"/>
      <c r="G21" s="33"/>
      <c r="H21" s="33"/>
      <c r="I21" s="33"/>
      <c r="J21" s="33"/>
      <c r="K21" s="33"/>
    </row>
    <row r="22" spans="3:11" x14ac:dyDescent="0.25">
      <c r="C22" s="33"/>
      <c r="D22" s="33"/>
      <c r="E22" s="33"/>
      <c r="F22" s="33"/>
      <c r="G22" s="33"/>
      <c r="H22" s="33"/>
      <c r="I22" s="33"/>
      <c r="J22" s="33"/>
      <c r="K22" s="33"/>
    </row>
    <row r="23" spans="3:11" x14ac:dyDescent="0.25">
      <c r="C23" s="33"/>
      <c r="D23" s="33"/>
      <c r="E23" s="33"/>
      <c r="F23" s="33"/>
      <c r="G23" s="33"/>
      <c r="H23" s="33"/>
      <c r="I23" s="33"/>
      <c r="J23" s="33"/>
      <c r="K23" s="33"/>
    </row>
    <row r="24" spans="3:11" x14ac:dyDescent="0.25">
      <c r="C24" s="33"/>
      <c r="D24" s="33"/>
      <c r="E24" s="33"/>
      <c r="F24" s="33"/>
      <c r="G24" s="33"/>
      <c r="H24" s="33"/>
      <c r="I24" s="33"/>
      <c r="J24" s="33"/>
      <c r="K24" s="33"/>
    </row>
    <row r="25" spans="3:11" ht="23.25" x14ac:dyDescent="0.35">
      <c r="C25" s="33"/>
      <c r="D25" s="33"/>
      <c r="E25" s="56"/>
      <c r="F25" s="33"/>
      <c r="G25" s="55"/>
      <c r="H25" s="55"/>
      <c r="I25" s="55"/>
      <c r="J25" s="33"/>
      <c r="K25" s="33"/>
    </row>
    <row r="26" spans="3:11" x14ac:dyDescent="0.25">
      <c r="C26" s="33"/>
      <c r="D26" s="33"/>
      <c r="E26" s="33"/>
      <c r="F26" s="33"/>
      <c r="G26" s="33"/>
      <c r="H26" s="33"/>
      <c r="I26" s="33"/>
      <c r="J26" s="33"/>
      <c r="K26" s="33"/>
    </row>
    <row r="27" spans="3:11" x14ac:dyDescent="0.25">
      <c r="C27" s="33"/>
      <c r="D27" s="33"/>
      <c r="E27" s="33"/>
      <c r="F27" s="33"/>
      <c r="G27" s="33"/>
      <c r="H27" s="33"/>
      <c r="I27" s="33"/>
      <c r="J27" s="33"/>
      <c r="K27" s="33"/>
    </row>
  </sheetData>
  <mergeCells count="13">
    <mergeCell ref="O14:U14"/>
    <mergeCell ref="O15:U15"/>
    <mergeCell ref="B3:U3"/>
    <mergeCell ref="C11:U11"/>
    <mergeCell ref="C7:U7"/>
    <mergeCell ref="B5:B6"/>
    <mergeCell ref="C5:C6"/>
    <mergeCell ref="D5:D6"/>
    <mergeCell ref="E5:E6"/>
    <mergeCell ref="F5:F6"/>
    <mergeCell ref="G5:G6"/>
    <mergeCell ref="H5:U5"/>
    <mergeCell ref="O6:U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2:U24"/>
  <sheetViews>
    <sheetView topLeftCell="B4" zoomScale="80" zoomScaleNormal="80" workbookViewId="0">
      <selection activeCell="O10" sqref="O10"/>
    </sheetView>
  </sheetViews>
  <sheetFormatPr defaultRowHeight="15" x14ac:dyDescent="0.25"/>
  <cols>
    <col min="3" max="3" width="34.5703125" customWidth="1"/>
    <col min="4" max="4" width="21.42578125" customWidth="1"/>
    <col min="5" max="5" width="18.85546875" customWidth="1"/>
    <col min="6" max="6" width="15.140625" customWidth="1"/>
    <col min="7" max="7" width="10.7109375" customWidth="1"/>
    <col min="8" max="8" width="9.140625" hidden="1" customWidth="1"/>
    <col min="11" max="11" width="10" customWidth="1"/>
    <col min="14" max="14" width="10.7109375" customWidth="1"/>
  </cols>
  <sheetData>
    <row r="2" spans="2:21" ht="15.75" x14ac:dyDescent="0.25">
      <c r="C2" s="28"/>
    </row>
    <row r="3" spans="2:21" ht="18.75" x14ac:dyDescent="0.25">
      <c r="B3" s="77" t="s">
        <v>51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2:21" x14ac:dyDescent="0.2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2:21" ht="21.75" customHeight="1" x14ac:dyDescent="0.25">
      <c r="B5" s="84" t="s">
        <v>0</v>
      </c>
      <c r="C5" s="85" t="s">
        <v>1</v>
      </c>
      <c r="D5" s="87" t="s">
        <v>2</v>
      </c>
      <c r="E5" s="88" t="s">
        <v>3</v>
      </c>
      <c r="F5" s="88" t="s">
        <v>4</v>
      </c>
      <c r="G5" s="85" t="s">
        <v>5</v>
      </c>
      <c r="H5" s="81" t="s">
        <v>15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0"/>
    </row>
    <row r="6" spans="2:21" ht="19.5" customHeight="1" x14ac:dyDescent="0.25">
      <c r="B6" s="84"/>
      <c r="C6" s="86"/>
      <c r="D6" s="87"/>
      <c r="E6" s="89"/>
      <c r="F6" s="90"/>
      <c r="G6" s="91"/>
      <c r="H6" s="1">
        <v>2015</v>
      </c>
      <c r="I6" s="39">
        <v>2018</v>
      </c>
      <c r="J6" s="39">
        <v>2019</v>
      </c>
      <c r="K6" s="39">
        <v>2020</v>
      </c>
      <c r="L6" s="39">
        <v>2021</v>
      </c>
      <c r="M6" s="39">
        <v>2022</v>
      </c>
      <c r="N6" s="39">
        <v>2023</v>
      </c>
      <c r="O6" s="78" t="s">
        <v>56</v>
      </c>
      <c r="P6" s="75"/>
      <c r="Q6" s="75"/>
      <c r="R6" s="75"/>
      <c r="S6" s="75"/>
      <c r="T6" s="75"/>
      <c r="U6" s="76"/>
    </row>
    <row r="7" spans="2:21" x14ac:dyDescent="0.25">
      <c r="B7" s="2" t="s">
        <v>6</v>
      </c>
      <c r="C7" s="78" t="s">
        <v>17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80"/>
    </row>
    <row r="8" spans="2:21" ht="114.75" x14ac:dyDescent="0.25">
      <c r="B8" s="4" t="s">
        <v>8</v>
      </c>
      <c r="C8" s="31" t="s">
        <v>83</v>
      </c>
      <c r="D8" s="31" t="s">
        <v>84</v>
      </c>
      <c r="E8" s="31" t="s">
        <v>66</v>
      </c>
      <c r="F8" s="45"/>
      <c r="G8" s="32">
        <f t="shared" ref="G8:G9" si="0">SUM(H8:U8)</f>
        <v>1500</v>
      </c>
      <c r="H8" s="32"/>
      <c r="I8" s="32"/>
      <c r="J8" s="32"/>
      <c r="K8" s="32"/>
      <c r="L8" s="32">
        <v>800</v>
      </c>
      <c r="M8" s="32">
        <v>700</v>
      </c>
      <c r="N8" s="32"/>
      <c r="O8" s="32"/>
      <c r="P8" s="32"/>
      <c r="Q8" s="32"/>
      <c r="R8" s="32"/>
      <c r="S8" s="32"/>
      <c r="T8" s="32"/>
      <c r="U8" s="46"/>
    </row>
    <row r="9" spans="2:21" ht="114.75" x14ac:dyDescent="0.25">
      <c r="B9" s="4" t="s">
        <v>21</v>
      </c>
      <c r="C9" s="31" t="s">
        <v>82</v>
      </c>
      <c r="D9" s="31" t="s">
        <v>84</v>
      </c>
      <c r="E9" s="31" t="s">
        <v>66</v>
      </c>
      <c r="F9" s="45"/>
      <c r="G9" s="32">
        <f t="shared" si="0"/>
        <v>4000</v>
      </c>
      <c r="H9" s="32"/>
      <c r="I9" s="32"/>
      <c r="J9" s="32"/>
      <c r="K9" s="32"/>
      <c r="L9" s="32"/>
      <c r="M9" s="32"/>
      <c r="N9" s="32">
        <v>2000</v>
      </c>
      <c r="O9" s="32">
        <v>2000</v>
      </c>
      <c r="P9" s="32"/>
      <c r="Q9" s="32"/>
      <c r="R9" s="32"/>
      <c r="S9" s="32"/>
      <c r="T9" s="32"/>
      <c r="U9" s="46"/>
    </row>
    <row r="10" spans="2:21" x14ac:dyDescent="0.25">
      <c r="B10" s="4"/>
      <c r="C10" s="24"/>
      <c r="D10" s="31"/>
      <c r="E10" s="31"/>
      <c r="F10" s="45"/>
      <c r="G10" s="3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2:21" ht="38.25" x14ac:dyDescent="0.25">
      <c r="B11" s="57"/>
      <c r="C11" s="47" t="s">
        <v>45</v>
      </c>
      <c r="D11" s="47"/>
      <c r="E11" s="47"/>
      <c r="F11" s="47"/>
      <c r="G11" s="30">
        <f>G8+G9+G10</f>
        <v>5500</v>
      </c>
      <c r="H11" s="30">
        <f t="shared" ref="H11:N11" si="1">H8+H9+H10</f>
        <v>0</v>
      </c>
      <c r="I11" s="30">
        <f t="shared" si="1"/>
        <v>0</v>
      </c>
      <c r="J11" s="30">
        <f t="shared" si="1"/>
        <v>0</v>
      </c>
      <c r="K11" s="30">
        <f t="shared" si="1"/>
        <v>0</v>
      </c>
      <c r="L11" s="30">
        <f t="shared" si="1"/>
        <v>800</v>
      </c>
      <c r="M11" s="30">
        <f t="shared" si="1"/>
        <v>700</v>
      </c>
      <c r="N11" s="30">
        <f t="shared" si="1"/>
        <v>2000</v>
      </c>
      <c r="O11" s="71">
        <f>SUM(O8:U10)</f>
        <v>2000</v>
      </c>
      <c r="P11" s="72"/>
      <c r="Q11" s="72"/>
      <c r="R11" s="72"/>
      <c r="S11" s="72"/>
      <c r="T11" s="72"/>
      <c r="U11" s="73"/>
    </row>
    <row r="12" spans="2:21" ht="15" customHeight="1" x14ac:dyDescent="0.25">
      <c r="B12" s="4" t="s">
        <v>11</v>
      </c>
      <c r="C12" s="92" t="s">
        <v>18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4"/>
    </row>
    <row r="13" spans="2:21" ht="38.25" x14ac:dyDescent="0.25">
      <c r="B13" s="37" t="s">
        <v>9</v>
      </c>
      <c r="C13" s="24" t="s">
        <v>46</v>
      </c>
      <c r="D13" s="31" t="s">
        <v>84</v>
      </c>
      <c r="E13" s="31" t="s">
        <v>19</v>
      </c>
      <c r="F13" s="29"/>
      <c r="G13" s="32">
        <f t="shared" ref="G13" si="2">SUM(H13:U13)</f>
        <v>4900</v>
      </c>
      <c r="H13" s="32"/>
      <c r="I13" s="48"/>
      <c r="J13" s="48"/>
      <c r="K13" s="48"/>
      <c r="L13" s="48"/>
      <c r="M13" s="48">
        <v>1200</v>
      </c>
      <c r="N13" s="48">
        <v>2450</v>
      </c>
      <c r="O13" s="95">
        <v>1250</v>
      </c>
      <c r="P13" s="96"/>
      <c r="Q13" s="96"/>
      <c r="R13" s="96"/>
      <c r="S13" s="96"/>
      <c r="T13" s="96"/>
      <c r="U13" s="97"/>
    </row>
    <row r="14" spans="2:21" ht="25.5" x14ac:dyDescent="0.25">
      <c r="B14" s="10"/>
      <c r="C14" s="47" t="s">
        <v>20</v>
      </c>
      <c r="D14" s="49"/>
      <c r="E14" s="49"/>
      <c r="F14" s="50"/>
      <c r="G14" s="30">
        <f>G13</f>
        <v>4900</v>
      </c>
      <c r="H14" s="30"/>
      <c r="I14" s="30">
        <f>I13</f>
        <v>0</v>
      </c>
      <c r="J14" s="30">
        <f t="shared" ref="J14:O14" si="3">J13</f>
        <v>0</v>
      </c>
      <c r="K14" s="30">
        <f t="shared" si="3"/>
        <v>0</v>
      </c>
      <c r="L14" s="30">
        <f t="shared" si="3"/>
        <v>0</v>
      </c>
      <c r="M14" s="30">
        <f t="shared" si="3"/>
        <v>1200</v>
      </c>
      <c r="N14" s="30">
        <f t="shared" si="3"/>
        <v>2450</v>
      </c>
      <c r="O14" s="71">
        <f t="shared" si="3"/>
        <v>1250</v>
      </c>
      <c r="P14" s="72"/>
      <c r="Q14" s="72"/>
      <c r="R14" s="72"/>
      <c r="S14" s="72"/>
      <c r="T14" s="72"/>
      <c r="U14" s="73"/>
    </row>
    <row r="15" spans="2:21" x14ac:dyDescent="0.25">
      <c r="B15" s="63"/>
      <c r="C15" s="65" t="s">
        <v>67</v>
      </c>
      <c r="D15" s="9"/>
      <c r="E15" s="10"/>
      <c r="F15" s="10"/>
      <c r="G15" s="15">
        <f>G14+G11</f>
        <v>10400</v>
      </c>
      <c r="H15" s="15"/>
      <c r="I15" s="15">
        <f>I14+I11</f>
        <v>0</v>
      </c>
      <c r="J15" s="15">
        <f t="shared" ref="J15:O15" si="4">J14+J11</f>
        <v>0</v>
      </c>
      <c r="K15" s="15">
        <f t="shared" si="4"/>
        <v>0</v>
      </c>
      <c r="L15" s="15">
        <f t="shared" si="4"/>
        <v>800</v>
      </c>
      <c r="M15" s="15">
        <f t="shared" si="4"/>
        <v>1900</v>
      </c>
      <c r="N15" s="15">
        <f t="shared" si="4"/>
        <v>4450</v>
      </c>
      <c r="O15" s="74">
        <f t="shared" si="4"/>
        <v>3250</v>
      </c>
      <c r="P15" s="75"/>
      <c r="Q15" s="75"/>
      <c r="R15" s="75"/>
      <c r="S15" s="75"/>
      <c r="T15" s="75"/>
      <c r="U15" s="76"/>
    </row>
    <row r="18" spans="4:11" x14ac:dyDescent="0.25">
      <c r="D18" s="33"/>
      <c r="E18" s="33"/>
      <c r="F18" s="33"/>
      <c r="G18" s="33"/>
      <c r="H18" s="33"/>
      <c r="I18" s="33"/>
      <c r="J18" s="33"/>
      <c r="K18" s="33"/>
    </row>
    <row r="19" spans="4:11" x14ac:dyDescent="0.25">
      <c r="D19" s="33"/>
      <c r="E19" s="33"/>
      <c r="F19" s="33"/>
      <c r="G19" s="33"/>
      <c r="H19" s="33"/>
      <c r="I19" s="33"/>
      <c r="J19" s="33"/>
      <c r="K19" s="33"/>
    </row>
    <row r="20" spans="4:11" x14ac:dyDescent="0.25">
      <c r="D20" s="33"/>
      <c r="E20" s="33"/>
      <c r="F20" s="33"/>
      <c r="G20" s="33"/>
      <c r="H20" s="33"/>
      <c r="I20" s="33"/>
      <c r="J20" s="33"/>
      <c r="K20" s="33"/>
    </row>
    <row r="21" spans="4:11" ht="23.25" x14ac:dyDescent="0.35">
      <c r="D21" s="33"/>
      <c r="E21" s="56"/>
      <c r="F21" s="33"/>
      <c r="G21" s="55"/>
      <c r="H21" s="55"/>
      <c r="I21" s="55"/>
      <c r="J21" s="33"/>
      <c r="K21" s="33"/>
    </row>
    <row r="22" spans="4:11" x14ac:dyDescent="0.25">
      <c r="D22" s="33"/>
      <c r="E22" s="33"/>
      <c r="F22" s="33"/>
      <c r="G22" s="33"/>
      <c r="H22" s="33"/>
      <c r="I22" s="33"/>
      <c r="J22" s="33"/>
      <c r="K22" s="33"/>
    </row>
    <row r="23" spans="4:11" x14ac:dyDescent="0.25">
      <c r="D23" s="33"/>
      <c r="E23" s="33"/>
      <c r="F23" s="33"/>
      <c r="G23" s="33"/>
      <c r="H23" s="33"/>
      <c r="I23" s="33"/>
      <c r="J23" s="33"/>
      <c r="K23" s="33"/>
    </row>
    <row r="24" spans="4:11" x14ac:dyDescent="0.25">
      <c r="D24" s="33"/>
      <c r="E24" s="33"/>
      <c r="F24" s="33"/>
      <c r="G24" s="33"/>
      <c r="H24" s="33"/>
      <c r="I24" s="33"/>
      <c r="J24" s="33"/>
      <c r="K24" s="33"/>
    </row>
  </sheetData>
  <mergeCells count="15">
    <mergeCell ref="O13:U13"/>
    <mergeCell ref="O14:U14"/>
    <mergeCell ref="O15:U15"/>
    <mergeCell ref="C7:U7"/>
    <mergeCell ref="C12:U12"/>
    <mergeCell ref="O11:U11"/>
    <mergeCell ref="B3:U3"/>
    <mergeCell ref="B5:B6"/>
    <mergeCell ref="C5:C6"/>
    <mergeCell ref="D5:D6"/>
    <mergeCell ref="E5:E6"/>
    <mergeCell ref="F5:F6"/>
    <mergeCell ref="G5:G6"/>
    <mergeCell ref="H5:U5"/>
    <mergeCell ref="O6:U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V15"/>
  <sheetViews>
    <sheetView zoomScale="80" zoomScaleNormal="80" workbookViewId="0">
      <selection activeCell="C8" sqref="C8:U10"/>
    </sheetView>
  </sheetViews>
  <sheetFormatPr defaultRowHeight="15" x14ac:dyDescent="0.25"/>
  <cols>
    <col min="1" max="1" width="4.42578125" customWidth="1"/>
    <col min="2" max="2" width="6.42578125" customWidth="1"/>
    <col min="3" max="3" width="31" customWidth="1"/>
    <col min="4" max="4" width="22" customWidth="1"/>
    <col min="5" max="5" width="27" customWidth="1"/>
    <col min="6" max="6" width="18.85546875" customWidth="1"/>
    <col min="7" max="7" width="10.140625" customWidth="1"/>
    <col min="8" max="8" width="10.7109375" hidden="1" customWidth="1"/>
    <col min="9" max="10" width="12.42578125" bestFit="1" customWidth="1"/>
    <col min="11" max="12" width="13.5703125" bestFit="1" customWidth="1"/>
    <col min="13" max="13" width="12.42578125" bestFit="1" customWidth="1"/>
    <col min="14" max="14" width="9.28515625" bestFit="1" customWidth="1"/>
    <col min="15" max="15" width="12.42578125" bestFit="1" customWidth="1"/>
    <col min="16" max="17" width="11.42578125" bestFit="1" customWidth="1"/>
    <col min="18" max="19" width="9.28515625" bestFit="1" customWidth="1"/>
    <col min="20" max="21" width="12.42578125" bestFit="1" customWidth="1"/>
  </cols>
  <sheetData>
    <row r="2" spans="2:22" ht="15.75" x14ac:dyDescent="0.25">
      <c r="C2" s="28"/>
    </row>
    <row r="3" spans="2:22" ht="18.75" x14ac:dyDescent="0.25">
      <c r="B3" s="77" t="s">
        <v>70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2:22" x14ac:dyDescent="0.2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2:22" x14ac:dyDescent="0.25">
      <c r="B5" s="84" t="s">
        <v>0</v>
      </c>
      <c r="C5" s="85" t="s">
        <v>1</v>
      </c>
      <c r="D5" s="87" t="s">
        <v>2</v>
      </c>
      <c r="E5" s="88" t="s">
        <v>3</v>
      </c>
      <c r="F5" s="88" t="s">
        <v>4</v>
      </c>
      <c r="G5" s="85" t="s">
        <v>5</v>
      </c>
      <c r="H5" s="81" t="s">
        <v>15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0"/>
    </row>
    <row r="6" spans="2:22" s="16" customFormat="1" ht="36.75" customHeight="1" x14ac:dyDescent="0.25">
      <c r="B6" s="84"/>
      <c r="C6" s="86"/>
      <c r="D6" s="87"/>
      <c r="E6" s="89"/>
      <c r="F6" s="90"/>
      <c r="G6" s="91"/>
      <c r="H6" s="35">
        <v>2015</v>
      </c>
      <c r="I6" s="35">
        <v>2018</v>
      </c>
      <c r="J6" s="35">
        <v>2019</v>
      </c>
      <c r="K6" s="35">
        <v>2020</v>
      </c>
      <c r="L6" s="35">
        <v>2021</v>
      </c>
      <c r="M6" s="35">
        <v>2022</v>
      </c>
      <c r="N6" s="35">
        <v>2023</v>
      </c>
      <c r="O6" s="78" t="s">
        <v>56</v>
      </c>
      <c r="P6" s="75"/>
      <c r="Q6" s="75"/>
      <c r="R6" s="75"/>
      <c r="S6" s="75"/>
      <c r="T6" s="75"/>
      <c r="U6" s="76"/>
    </row>
    <row r="7" spans="2:22" x14ac:dyDescent="0.25">
      <c r="B7" s="34" t="s">
        <v>6</v>
      </c>
      <c r="C7" s="78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80"/>
    </row>
    <row r="8" spans="2:22" ht="125.25" customHeight="1" x14ac:dyDescent="0.25">
      <c r="B8" s="4"/>
      <c r="C8" s="31" t="s">
        <v>72</v>
      </c>
      <c r="D8" s="5" t="s">
        <v>84</v>
      </c>
      <c r="E8" s="31" t="s">
        <v>73</v>
      </c>
      <c r="F8" s="5"/>
      <c r="G8" s="6">
        <f>SUM(I8:U8)</f>
        <v>600</v>
      </c>
      <c r="H8" s="7"/>
      <c r="I8" s="7"/>
      <c r="J8" s="7">
        <v>200</v>
      </c>
      <c r="K8" s="7">
        <v>100</v>
      </c>
      <c r="L8" s="7">
        <v>100</v>
      </c>
      <c r="M8" s="7">
        <v>100</v>
      </c>
      <c r="N8" s="7">
        <v>100</v>
      </c>
      <c r="O8" s="7"/>
      <c r="P8" s="7"/>
      <c r="Q8" s="7"/>
      <c r="R8" s="7"/>
      <c r="S8" s="7"/>
      <c r="T8" s="7"/>
      <c r="U8" s="18"/>
    </row>
    <row r="9" spans="2:22" ht="117.75" customHeight="1" x14ac:dyDescent="0.25">
      <c r="B9" s="4"/>
      <c r="C9" s="31" t="s">
        <v>86</v>
      </c>
      <c r="D9" s="5" t="s">
        <v>84</v>
      </c>
      <c r="E9" s="31" t="s">
        <v>87</v>
      </c>
      <c r="F9" s="5"/>
      <c r="G9" s="6">
        <f>SUM(I9:U9)</f>
        <v>800</v>
      </c>
      <c r="H9" s="6"/>
      <c r="I9" s="6"/>
      <c r="J9" s="6">
        <v>200</v>
      </c>
      <c r="K9" s="6">
        <v>200</v>
      </c>
      <c r="L9" s="6">
        <v>200</v>
      </c>
      <c r="M9" s="6">
        <v>200</v>
      </c>
      <c r="N9" s="6"/>
      <c r="O9" s="6"/>
      <c r="P9" s="6"/>
      <c r="Q9" s="6"/>
      <c r="R9" s="6"/>
      <c r="S9" s="6"/>
      <c r="T9" s="6"/>
      <c r="U9" s="6"/>
    </row>
    <row r="10" spans="2:22" ht="42.75" customHeight="1" x14ac:dyDescent="0.25">
      <c r="B10" s="57"/>
      <c r="C10" s="59" t="s">
        <v>71</v>
      </c>
      <c r="D10" s="58"/>
      <c r="E10" s="58"/>
      <c r="F10" s="58"/>
      <c r="G10" s="3">
        <f>SUM(G8:G9)</f>
        <v>1400</v>
      </c>
      <c r="H10" s="3">
        <f t="shared" ref="H10:N10" si="0">SUM(H8:H9)</f>
        <v>0</v>
      </c>
      <c r="I10" s="3">
        <f t="shared" si="0"/>
        <v>0</v>
      </c>
      <c r="J10" s="3">
        <f t="shared" si="0"/>
        <v>400</v>
      </c>
      <c r="K10" s="3">
        <f t="shared" si="0"/>
        <v>300</v>
      </c>
      <c r="L10" s="3">
        <f t="shared" si="0"/>
        <v>300</v>
      </c>
      <c r="M10" s="3">
        <f t="shared" si="0"/>
        <v>300</v>
      </c>
      <c r="N10" s="3">
        <f t="shared" si="0"/>
        <v>100</v>
      </c>
      <c r="O10" s="100">
        <f>SUM(O8:U9)</f>
        <v>0</v>
      </c>
      <c r="P10" s="75"/>
      <c r="Q10" s="75"/>
      <c r="R10" s="75"/>
      <c r="S10" s="75"/>
      <c r="T10" s="75"/>
      <c r="U10" s="76"/>
    </row>
    <row r="11" spans="2:22" ht="15" hidden="1" customHeight="1" x14ac:dyDescent="0.25">
      <c r="B11" s="34" t="s">
        <v>11</v>
      </c>
      <c r="C11" s="78" t="s">
        <v>48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9"/>
    </row>
    <row r="12" spans="2:22" ht="33" hidden="1" customHeight="1" x14ac:dyDescent="0.25">
      <c r="B12" s="4"/>
      <c r="C12" s="5"/>
      <c r="D12" s="11"/>
      <c r="E12" s="11"/>
      <c r="F12" s="38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20"/>
    </row>
    <row r="13" spans="2:22" ht="45" hidden="1" customHeight="1" x14ac:dyDescent="0.25">
      <c r="B13" s="4"/>
      <c r="C13" s="5"/>
      <c r="D13" s="11"/>
      <c r="E13" s="11"/>
      <c r="F13" s="38"/>
      <c r="G13" s="6"/>
      <c r="H13" s="6"/>
      <c r="I13" s="6"/>
      <c r="J13" s="6"/>
      <c r="K13" s="6"/>
      <c r="L13" s="6"/>
      <c r="M13" s="6"/>
      <c r="N13" s="6"/>
      <c r="O13" s="6"/>
      <c r="Q13" s="6"/>
      <c r="R13" s="6"/>
      <c r="S13" s="6"/>
      <c r="T13" s="6"/>
      <c r="U13" s="20"/>
      <c r="V13" s="19"/>
    </row>
    <row r="14" spans="2:22" ht="46.5" hidden="1" customHeight="1" x14ac:dyDescent="0.25">
      <c r="B14" s="14"/>
      <c r="C14" s="35" t="s">
        <v>47</v>
      </c>
      <c r="D14" s="36"/>
      <c r="E14" s="36"/>
      <c r="F14" s="13"/>
      <c r="G14" s="3">
        <f>SUM(G12:H13)</f>
        <v>0</v>
      </c>
      <c r="H14" s="3"/>
      <c r="I14" s="3">
        <f>SUM(I12:I13)</f>
        <v>0</v>
      </c>
      <c r="J14" s="3">
        <f t="shared" ref="J14:N14" si="1">SUM(J12:J13)</f>
        <v>0</v>
      </c>
      <c r="K14" s="3">
        <f t="shared" si="1"/>
        <v>0</v>
      </c>
      <c r="L14" s="3">
        <f t="shared" si="1"/>
        <v>0</v>
      </c>
      <c r="M14" s="3">
        <f t="shared" si="1"/>
        <v>0</v>
      </c>
      <c r="N14" s="3">
        <f t="shared" si="1"/>
        <v>0</v>
      </c>
      <c r="O14" s="100">
        <f>SUM(O12:U13)</f>
        <v>0</v>
      </c>
      <c r="P14" s="75"/>
      <c r="Q14" s="75"/>
      <c r="R14" s="75"/>
      <c r="S14" s="75"/>
      <c r="T14" s="75"/>
      <c r="U14" s="76"/>
      <c r="V14" s="19"/>
    </row>
    <row r="15" spans="2:22" ht="41.25" hidden="1" customHeight="1" x14ac:dyDescent="0.25">
      <c r="B15" s="10"/>
      <c r="C15" s="36" t="s">
        <v>71</v>
      </c>
      <c r="D15" s="9"/>
      <c r="E15" s="10"/>
      <c r="F15" s="10"/>
      <c r="G15" s="15">
        <f>G14+G10</f>
        <v>1400</v>
      </c>
      <c r="H15" s="15">
        <f t="shared" ref="H15:N15" si="2">H14+H10</f>
        <v>0</v>
      </c>
      <c r="I15" s="15">
        <f t="shared" si="2"/>
        <v>0</v>
      </c>
      <c r="J15" s="15">
        <f t="shared" si="2"/>
        <v>400</v>
      </c>
      <c r="K15" s="15">
        <f t="shared" si="2"/>
        <v>300</v>
      </c>
      <c r="L15" s="15">
        <f t="shared" si="2"/>
        <v>300</v>
      </c>
      <c r="M15" s="15">
        <f t="shared" si="2"/>
        <v>300</v>
      </c>
      <c r="N15" s="15">
        <f t="shared" si="2"/>
        <v>100</v>
      </c>
      <c r="O15" s="74">
        <f>O14++O10</f>
        <v>0</v>
      </c>
      <c r="P15" s="75"/>
      <c r="Q15" s="75"/>
      <c r="R15" s="75"/>
      <c r="S15" s="75"/>
      <c r="T15" s="75"/>
      <c r="U15" s="76"/>
      <c r="V15" s="19"/>
    </row>
  </sheetData>
  <mergeCells count="14">
    <mergeCell ref="C7:U7"/>
    <mergeCell ref="C11:U11"/>
    <mergeCell ref="O6:U6"/>
    <mergeCell ref="O14:U14"/>
    <mergeCell ref="O15:U15"/>
    <mergeCell ref="O10:U10"/>
    <mergeCell ref="B3:U3"/>
    <mergeCell ref="B5:B6"/>
    <mergeCell ref="C5:C6"/>
    <mergeCell ref="D5:D6"/>
    <mergeCell ref="E5:E6"/>
    <mergeCell ref="F5:F6"/>
    <mergeCell ref="G5:G6"/>
    <mergeCell ref="H5:U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2:U39"/>
  <sheetViews>
    <sheetView topLeftCell="B1" zoomScale="80" zoomScaleNormal="80" workbookViewId="0">
      <selection activeCell="C34" sqref="C34:U39"/>
    </sheetView>
  </sheetViews>
  <sheetFormatPr defaultRowHeight="15" x14ac:dyDescent="0.25"/>
  <cols>
    <col min="1" max="1" width="4" customWidth="1"/>
    <col min="2" max="2" width="7" customWidth="1"/>
    <col min="3" max="3" width="31.85546875" customWidth="1"/>
    <col min="4" max="4" width="23.140625" customWidth="1"/>
    <col min="5" max="5" width="23.85546875" customWidth="1"/>
    <col min="6" max="6" width="14.140625" customWidth="1"/>
    <col min="7" max="7" width="9.140625" customWidth="1"/>
    <col min="8" max="8" width="10.85546875" hidden="1" customWidth="1"/>
    <col min="18" max="18" width="9.140625" customWidth="1"/>
    <col min="19" max="19" width="0.140625" hidden="1" customWidth="1"/>
    <col min="20" max="20" width="9.140625" hidden="1" customWidth="1"/>
    <col min="21" max="21" width="0.140625" hidden="1" customWidth="1"/>
  </cols>
  <sheetData>
    <row r="2" spans="2:21" ht="15.75" x14ac:dyDescent="0.25">
      <c r="C2" s="28"/>
    </row>
    <row r="3" spans="2:21" ht="18.75" x14ac:dyDescent="0.25">
      <c r="B3" s="77" t="s">
        <v>52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2:21" x14ac:dyDescent="0.25">
      <c r="B4" s="17"/>
      <c r="C4" s="17"/>
      <c r="D4" s="17"/>
      <c r="E4" s="17"/>
      <c r="F4" s="17"/>
      <c r="G4" s="17"/>
    </row>
    <row r="5" spans="2:21" x14ac:dyDescent="0.25">
      <c r="B5" s="84" t="s">
        <v>0</v>
      </c>
      <c r="C5" s="85" t="s">
        <v>1</v>
      </c>
      <c r="D5" s="87" t="s">
        <v>2</v>
      </c>
      <c r="E5" s="88" t="s">
        <v>3</v>
      </c>
      <c r="F5" s="88" t="s">
        <v>4</v>
      </c>
      <c r="G5" s="85" t="s">
        <v>5</v>
      </c>
      <c r="H5" s="81" t="s">
        <v>15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0"/>
    </row>
    <row r="6" spans="2:21" ht="15" customHeight="1" x14ac:dyDescent="0.25">
      <c r="B6" s="84"/>
      <c r="C6" s="86"/>
      <c r="D6" s="87"/>
      <c r="E6" s="89"/>
      <c r="F6" s="90"/>
      <c r="G6" s="91"/>
      <c r="H6" s="26">
        <v>2015</v>
      </c>
      <c r="I6" s="39">
        <v>2018</v>
      </c>
      <c r="J6" s="39">
        <v>2019</v>
      </c>
      <c r="K6" s="39">
        <v>2020</v>
      </c>
      <c r="L6" s="39">
        <v>2021</v>
      </c>
      <c r="M6" s="39">
        <v>2022</v>
      </c>
      <c r="N6" s="39">
        <v>2023</v>
      </c>
      <c r="O6" s="78" t="s">
        <v>56</v>
      </c>
      <c r="P6" s="75"/>
      <c r="Q6" s="75"/>
      <c r="R6" s="75"/>
      <c r="S6" s="75"/>
      <c r="T6" s="75"/>
      <c r="U6" s="76"/>
    </row>
    <row r="7" spans="2:21" x14ac:dyDescent="0.25">
      <c r="B7" s="25" t="s">
        <v>29</v>
      </c>
      <c r="C7" s="78" t="s">
        <v>26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0"/>
    </row>
    <row r="8" spans="2:21" hidden="1" x14ac:dyDescent="0.25">
      <c r="B8" s="4"/>
      <c r="C8" s="5"/>
      <c r="D8" s="11"/>
      <c r="E8" s="11"/>
      <c r="F8" s="27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2:21" hidden="1" x14ac:dyDescent="0.25">
      <c r="B9" s="4"/>
      <c r="C9" s="5"/>
      <c r="D9" s="11"/>
      <c r="E9" s="11"/>
      <c r="F9" s="2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2:21" hidden="1" x14ac:dyDescent="0.25">
      <c r="B10" s="4"/>
      <c r="C10" s="5"/>
      <c r="D10" s="11"/>
      <c r="E10" s="11"/>
      <c r="F10" s="27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2:21" hidden="1" x14ac:dyDescent="0.25">
      <c r="B11" s="4"/>
      <c r="C11" s="5"/>
      <c r="D11" s="11"/>
      <c r="E11" s="11"/>
      <c r="F11" s="27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2:21" hidden="1" x14ac:dyDescent="0.25">
      <c r="B12" s="4"/>
      <c r="C12" s="5"/>
      <c r="D12" s="11"/>
      <c r="E12" s="11"/>
      <c r="F12" s="27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2:21" hidden="1" x14ac:dyDescent="0.25">
      <c r="B13" s="4"/>
      <c r="C13" s="5"/>
      <c r="D13" s="11"/>
      <c r="E13" s="11"/>
      <c r="F13" s="27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2:21" hidden="1" x14ac:dyDescent="0.25">
      <c r="B14" s="4"/>
      <c r="C14" s="5"/>
      <c r="D14" s="11"/>
      <c r="E14" s="11"/>
      <c r="F14" s="27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2:21" hidden="1" x14ac:dyDescent="0.25">
      <c r="B15" s="4"/>
      <c r="C15" s="5"/>
      <c r="D15" s="11"/>
      <c r="E15" s="11"/>
      <c r="F15" s="27"/>
      <c r="G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2:21" hidden="1" x14ac:dyDescent="0.25">
      <c r="B16" s="4"/>
      <c r="C16" s="5"/>
      <c r="D16" s="11"/>
      <c r="E16" s="11"/>
      <c r="F16" s="2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2:21" hidden="1" x14ac:dyDescent="0.25">
      <c r="B17" s="4"/>
      <c r="C17" s="5"/>
      <c r="D17" s="11"/>
      <c r="E17" s="11"/>
      <c r="F17" s="27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2:21" hidden="1" x14ac:dyDescent="0.25">
      <c r="B18" s="4"/>
      <c r="C18" s="5"/>
      <c r="D18" s="11"/>
      <c r="E18" s="11"/>
      <c r="F18" s="27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2:21" hidden="1" x14ac:dyDescent="0.25">
      <c r="B19" s="4"/>
      <c r="C19" s="5"/>
      <c r="D19" s="11"/>
      <c r="E19" s="11"/>
      <c r="F19" s="27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2:21" hidden="1" x14ac:dyDescent="0.25">
      <c r="B20" s="4"/>
      <c r="C20" s="5"/>
      <c r="D20" s="11"/>
      <c r="E20" s="11"/>
      <c r="F20" s="2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2:21" hidden="1" x14ac:dyDescent="0.25">
      <c r="B21" s="4"/>
      <c r="C21" s="5"/>
      <c r="D21" s="11"/>
      <c r="E21" s="11"/>
      <c r="F21" s="2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2:21" hidden="1" x14ac:dyDescent="0.25">
      <c r="B22" s="4"/>
      <c r="C22" s="5"/>
      <c r="D22" s="11"/>
      <c r="E22" s="11"/>
      <c r="F22" s="2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2:21" hidden="1" x14ac:dyDescent="0.25">
      <c r="B23" s="4"/>
      <c r="C23" s="5"/>
      <c r="D23" s="11"/>
      <c r="E23" s="11"/>
      <c r="F23" s="2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2:21" hidden="1" x14ac:dyDescent="0.25">
      <c r="B24" s="4"/>
      <c r="C24" s="5"/>
      <c r="D24" s="11"/>
      <c r="E24" s="11"/>
      <c r="F24" s="2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2:21" hidden="1" x14ac:dyDescent="0.25">
      <c r="B25" s="4"/>
      <c r="C25" s="5"/>
      <c r="D25" s="11"/>
      <c r="E25" s="11"/>
      <c r="F25" s="2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2:21" hidden="1" x14ac:dyDescent="0.25">
      <c r="B26" s="4"/>
      <c r="C26" s="5"/>
      <c r="D26" s="11"/>
      <c r="E26" s="11"/>
      <c r="F26" s="2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2:21" hidden="1" x14ac:dyDescent="0.25">
      <c r="B27" s="4"/>
      <c r="C27" s="5"/>
      <c r="D27" s="11"/>
      <c r="E27" s="11"/>
      <c r="F27" s="2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2:21" hidden="1" x14ac:dyDescent="0.25">
      <c r="B28" s="4"/>
      <c r="C28" s="5"/>
      <c r="D28" s="11"/>
      <c r="E28" s="11"/>
      <c r="F28" s="2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2:21" ht="37.5" hidden="1" customHeight="1" x14ac:dyDescent="0.25">
      <c r="B29" s="4"/>
      <c r="C29" s="5"/>
      <c r="D29" s="11"/>
      <c r="E29" s="11"/>
      <c r="F29" s="27"/>
      <c r="G29" s="6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2:21" ht="44.25" hidden="1" customHeight="1" x14ac:dyDescent="0.25">
      <c r="B30" s="4"/>
      <c r="C30" s="5"/>
      <c r="D30" s="11"/>
      <c r="E30" s="11"/>
      <c r="F30" s="27"/>
      <c r="G30" s="6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2:21" ht="42" hidden="1" customHeight="1" x14ac:dyDescent="0.25">
      <c r="B31" s="4"/>
      <c r="C31" s="5"/>
      <c r="D31" s="11"/>
      <c r="E31" s="11"/>
      <c r="F31" s="27"/>
      <c r="G31" s="6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2:21" ht="72" hidden="1" customHeight="1" x14ac:dyDescent="0.25">
      <c r="B32" s="4"/>
      <c r="C32" s="5"/>
      <c r="D32" s="11"/>
      <c r="E32" s="11"/>
      <c r="F32" s="27"/>
      <c r="G32" s="6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2:21" ht="42" hidden="1" customHeight="1" x14ac:dyDescent="0.25">
      <c r="B33" s="4"/>
      <c r="C33" s="5"/>
      <c r="D33" s="11"/>
      <c r="E33" s="11"/>
      <c r="F33" s="27"/>
      <c r="G33" s="6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2:21" ht="39" customHeight="1" x14ac:dyDescent="0.25">
      <c r="B34" s="37" t="s">
        <v>8</v>
      </c>
      <c r="C34" s="5" t="s">
        <v>69</v>
      </c>
      <c r="D34" s="31" t="s">
        <v>84</v>
      </c>
      <c r="E34" s="11" t="s">
        <v>28</v>
      </c>
      <c r="F34" s="27"/>
      <c r="G34" s="6">
        <f t="shared" ref="G34" si="0">SUM(H34:U34)</f>
        <v>1500</v>
      </c>
      <c r="H34" s="8"/>
      <c r="I34" s="8"/>
      <c r="J34" s="8">
        <f>240*1.25</f>
        <v>300</v>
      </c>
      <c r="K34" s="8">
        <v>300</v>
      </c>
      <c r="L34" s="8">
        <f>240*1.25</f>
        <v>300</v>
      </c>
      <c r="M34" s="8"/>
      <c r="N34" s="8">
        <f>240*1.25</f>
        <v>300</v>
      </c>
      <c r="O34" s="8"/>
      <c r="P34" s="8"/>
      <c r="R34" s="8">
        <f>240*1.25</f>
        <v>300</v>
      </c>
      <c r="S34" s="8"/>
      <c r="T34" s="8"/>
      <c r="U34" s="8"/>
    </row>
    <row r="35" spans="2:21" ht="38.25" x14ac:dyDescent="0.25">
      <c r="B35" s="14"/>
      <c r="C35" s="58" t="s">
        <v>27</v>
      </c>
      <c r="D35" s="59"/>
      <c r="E35" s="59"/>
      <c r="F35" s="3"/>
      <c r="G35" s="3">
        <f>SUM(G8:H34)</f>
        <v>1500</v>
      </c>
      <c r="H35" s="3">
        <f>SUM(H8:H28)</f>
        <v>0</v>
      </c>
      <c r="I35" s="3">
        <f>SUM(I8:I34)</f>
        <v>0</v>
      </c>
      <c r="J35" s="3">
        <f t="shared" ref="J35:N35" si="1">SUM(J8:J34)</f>
        <v>300</v>
      </c>
      <c r="K35" s="3">
        <f t="shared" si="1"/>
        <v>300</v>
      </c>
      <c r="L35" s="3">
        <f t="shared" si="1"/>
        <v>300</v>
      </c>
      <c r="M35" s="3">
        <f t="shared" si="1"/>
        <v>0</v>
      </c>
      <c r="N35" s="3">
        <f t="shared" si="1"/>
        <v>300</v>
      </c>
      <c r="O35" s="103">
        <f>SUM(O8:O34)+SUM(P8:P34)+SUM(Q8:Q34)+SUM(R8:R34)+SUM(S8:S34)+SUM(T8:T34)+SUM(U8:U34)</f>
        <v>300</v>
      </c>
      <c r="P35" s="104"/>
      <c r="Q35" s="104"/>
      <c r="R35" s="104"/>
      <c r="S35" s="104"/>
      <c r="T35" s="104"/>
      <c r="U35" s="105"/>
    </row>
    <row r="36" spans="2:21" ht="15" customHeight="1" x14ac:dyDescent="0.25">
      <c r="B36" s="14" t="s">
        <v>40</v>
      </c>
      <c r="C36" s="78" t="s">
        <v>42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2"/>
    </row>
    <row r="37" spans="2:21" ht="38.25" x14ac:dyDescent="0.25">
      <c r="B37" s="29" t="s">
        <v>9</v>
      </c>
      <c r="C37" s="24" t="s">
        <v>41</v>
      </c>
      <c r="D37" s="31" t="s">
        <v>84</v>
      </c>
      <c r="E37" s="31" t="s">
        <v>44</v>
      </c>
      <c r="F37" s="30"/>
      <c r="G37" s="6">
        <f t="shared" ref="G37" si="2">SUM(H37:U37)</f>
        <v>562.5</v>
      </c>
      <c r="H37" s="32"/>
      <c r="I37" s="32"/>
      <c r="J37" s="32">
        <f>150*1.25</f>
        <v>187.5</v>
      </c>
      <c r="K37" s="32">
        <f>150*1.25</f>
        <v>187.5</v>
      </c>
      <c r="L37" s="32"/>
      <c r="M37" s="32">
        <v>187.5</v>
      </c>
      <c r="N37" s="30"/>
      <c r="O37" s="30"/>
      <c r="P37" s="30"/>
      <c r="Q37" s="30"/>
      <c r="R37" s="30"/>
      <c r="S37" s="30"/>
      <c r="T37" s="30"/>
      <c r="U37" s="30"/>
    </row>
    <row r="38" spans="2:21" ht="25.5" x14ac:dyDescent="0.25">
      <c r="B38" s="14"/>
      <c r="C38" s="58" t="s">
        <v>43</v>
      </c>
      <c r="D38" s="59"/>
      <c r="E38" s="59"/>
      <c r="F38" s="3"/>
      <c r="G38" s="3">
        <f>G37</f>
        <v>562.5</v>
      </c>
      <c r="H38" s="3"/>
      <c r="I38" s="3"/>
      <c r="J38" s="3">
        <f>J37</f>
        <v>187.5</v>
      </c>
      <c r="K38" s="3">
        <f t="shared" ref="K38:R38" si="3">K37</f>
        <v>187.5</v>
      </c>
      <c r="L38" s="3">
        <f t="shared" si="3"/>
        <v>0</v>
      </c>
      <c r="M38" s="3">
        <f t="shared" si="3"/>
        <v>187.5</v>
      </c>
      <c r="N38" s="3">
        <f t="shared" si="3"/>
        <v>0</v>
      </c>
      <c r="O38" s="3">
        <f t="shared" si="3"/>
        <v>0</v>
      </c>
      <c r="P38" s="3">
        <f t="shared" si="3"/>
        <v>0</v>
      </c>
      <c r="Q38" s="3">
        <f t="shared" si="3"/>
        <v>0</v>
      </c>
      <c r="R38" s="3">
        <f t="shared" si="3"/>
        <v>0</v>
      </c>
      <c r="S38" s="3"/>
      <c r="T38" s="3"/>
      <c r="U38" s="3"/>
    </row>
    <row r="39" spans="2:21" ht="25.5" x14ac:dyDescent="0.25">
      <c r="B39" s="10"/>
      <c r="C39" s="59" t="s">
        <v>68</v>
      </c>
      <c r="D39" s="9"/>
      <c r="E39" s="10"/>
      <c r="F39" s="15"/>
      <c r="G39" s="15">
        <f>G35+G38</f>
        <v>2062.5</v>
      </c>
      <c r="H39" s="15">
        <f t="shared" ref="H39:I39" si="4">H35</f>
        <v>0</v>
      </c>
      <c r="I39" s="15">
        <f t="shared" si="4"/>
        <v>0</v>
      </c>
      <c r="J39" s="15">
        <f>J35+J38</f>
        <v>487.5</v>
      </c>
      <c r="K39" s="15">
        <f t="shared" ref="K39:R39" si="5">K35+K38</f>
        <v>487.5</v>
      </c>
      <c r="L39" s="15">
        <f t="shared" si="5"/>
        <v>300</v>
      </c>
      <c r="M39" s="15">
        <f t="shared" si="5"/>
        <v>187.5</v>
      </c>
      <c r="N39" s="15">
        <f t="shared" si="5"/>
        <v>300</v>
      </c>
      <c r="O39" s="15">
        <f t="shared" si="5"/>
        <v>300</v>
      </c>
      <c r="P39" s="15">
        <f t="shared" si="5"/>
        <v>0</v>
      </c>
      <c r="Q39" s="15">
        <f t="shared" si="5"/>
        <v>0</v>
      </c>
      <c r="R39" s="15">
        <f t="shared" si="5"/>
        <v>0</v>
      </c>
      <c r="S39" s="15"/>
      <c r="T39" s="15"/>
      <c r="U39" s="15"/>
    </row>
  </sheetData>
  <mergeCells count="12">
    <mergeCell ref="C36:U36"/>
    <mergeCell ref="C7:U7"/>
    <mergeCell ref="B3:U3"/>
    <mergeCell ref="B5:B6"/>
    <mergeCell ref="C5:C6"/>
    <mergeCell ref="D5:D6"/>
    <mergeCell ref="E5:E6"/>
    <mergeCell ref="F5:F6"/>
    <mergeCell ref="G5:G6"/>
    <mergeCell ref="H5:U5"/>
    <mergeCell ref="O35:U35"/>
    <mergeCell ref="O6:U6"/>
  </mergeCells>
  <pageMargins left="0.7" right="0.7" top="0.75" bottom="0.75" header="0.3" footer="0.3"/>
  <pageSetup paperSize="9" scale="54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1"/>
  <sheetViews>
    <sheetView tabSelected="1" zoomScale="80" zoomScaleNormal="80" workbookViewId="0">
      <selection activeCell="C1" sqref="C1"/>
    </sheetView>
  </sheetViews>
  <sheetFormatPr defaultRowHeight="15" outlineLevelRow="1" x14ac:dyDescent="0.25"/>
  <cols>
    <col min="1" max="1" width="5.85546875" customWidth="1"/>
    <col min="2" max="2" width="33" customWidth="1"/>
    <col min="3" max="3" width="15.42578125" customWidth="1"/>
    <col min="4" max="4" width="21.7109375" customWidth="1"/>
    <col min="5" max="5" width="14" customWidth="1"/>
    <col min="6" max="6" width="17.28515625" customWidth="1"/>
    <col min="7" max="7" width="5.5703125" hidden="1" customWidth="1"/>
    <col min="10" max="10" width="11" customWidth="1"/>
    <col min="11" max="11" width="11.28515625" customWidth="1"/>
  </cols>
  <sheetData>
    <row r="1" spans="1:20" ht="18.75" x14ac:dyDescent="0.3">
      <c r="B1" s="110" t="s">
        <v>55</v>
      </c>
    </row>
    <row r="2" spans="1:20" x14ac:dyDescent="0.25">
      <c r="A2" s="84" t="s">
        <v>0</v>
      </c>
      <c r="B2" s="85" t="s">
        <v>1</v>
      </c>
      <c r="C2" s="87" t="s">
        <v>2</v>
      </c>
      <c r="D2" s="88" t="s">
        <v>3</v>
      </c>
      <c r="E2" s="88" t="s">
        <v>4</v>
      </c>
      <c r="F2" s="85" t="s">
        <v>5</v>
      </c>
      <c r="G2" s="81" t="s">
        <v>15</v>
      </c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0"/>
    </row>
    <row r="3" spans="1:20" ht="15" customHeight="1" x14ac:dyDescent="0.25">
      <c r="A3" s="84"/>
      <c r="B3" s="86"/>
      <c r="C3" s="87"/>
      <c r="D3" s="89"/>
      <c r="E3" s="90"/>
      <c r="F3" s="91"/>
      <c r="G3" s="26">
        <v>2015</v>
      </c>
      <c r="H3" s="39">
        <v>2018</v>
      </c>
      <c r="I3" s="39">
        <v>2019</v>
      </c>
      <c r="J3" s="39">
        <v>2020</v>
      </c>
      <c r="K3" s="39">
        <v>2021</v>
      </c>
      <c r="L3" s="39">
        <v>2022</v>
      </c>
      <c r="M3" s="39">
        <v>2023</v>
      </c>
      <c r="N3" s="78" t="s">
        <v>56</v>
      </c>
      <c r="O3" s="75"/>
      <c r="P3" s="75"/>
      <c r="Q3" s="75"/>
      <c r="R3" s="75"/>
      <c r="S3" s="75"/>
      <c r="T3" s="76"/>
    </row>
    <row r="4" spans="1:20" x14ac:dyDescent="0.25">
      <c r="A4" s="25" t="s">
        <v>33</v>
      </c>
      <c r="B4" s="108" t="s">
        <v>30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9"/>
    </row>
    <row r="5" spans="1:20" ht="15" customHeight="1" outlineLevel="1" x14ac:dyDescent="0.25">
      <c r="A5" s="25" t="s">
        <v>6</v>
      </c>
      <c r="B5" s="78" t="s">
        <v>7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80"/>
    </row>
    <row r="6" spans="1:20" ht="173.25" outlineLevel="1" x14ac:dyDescent="0.25">
      <c r="A6" s="4" t="s">
        <v>8</v>
      </c>
      <c r="B6" s="66" t="s">
        <v>77</v>
      </c>
      <c r="C6" s="31" t="s">
        <v>84</v>
      </c>
      <c r="D6" s="61" t="s">
        <v>57</v>
      </c>
      <c r="E6" s="52" t="s">
        <v>25</v>
      </c>
      <c r="F6" s="32">
        <f t="shared" ref="F6:F7" si="0">SUM(G6:T6)</f>
        <v>3200</v>
      </c>
      <c r="G6" s="53"/>
      <c r="H6" s="53">
        <v>1000</v>
      </c>
      <c r="I6" s="53">
        <v>1400</v>
      </c>
      <c r="J6" s="53">
        <v>500</v>
      </c>
      <c r="K6" s="53"/>
      <c r="L6" s="53">
        <v>300</v>
      </c>
      <c r="M6" s="7"/>
      <c r="N6" s="7"/>
      <c r="O6" s="18"/>
      <c r="P6" s="18"/>
      <c r="Q6" s="7"/>
      <c r="R6" s="7"/>
      <c r="S6" s="7"/>
      <c r="T6" s="18"/>
    </row>
    <row r="7" spans="1:20" ht="94.5" outlineLevel="1" x14ac:dyDescent="0.25">
      <c r="A7" s="4" t="s">
        <v>21</v>
      </c>
      <c r="B7" s="67" t="s">
        <v>78</v>
      </c>
      <c r="C7" s="31" t="s">
        <v>84</v>
      </c>
      <c r="D7" s="61" t="s">
        <v>60</v>
      </c>
      <c r="E7" s="45"/>
      <c r="F7" s="32">
        <f t="shared" si="0"/>
        <v>925</v>
      </c>
      <c r="G7" s="32"/>
      <c r="H7" s="32"/>
      <c r="I7" s="32">
        <v>462.5</v>
      </c>
      <c r="J7" s="32"/>
      <c r="K7" s="32"/>
      <c r="L7" s="32"/>
      <c r="M7" s="6">
        <v>462.5</v>
      </c>
      <c r="N7" s="32"/>
      <c r="O7" s="6"/>
      <c r="P7" s="32"/>
      <c r="Q7" s="6"/>
      <c r="R7" s="6"/>
      <c r="S7" s="6"/>
      <c r="T7" s="8"/>
    </row>
    <row r="8" spans="1:20" hidden="1" outlineLevel="1" x14ac:dyDescent="0.25">
      <c r="A8" s="4"/>
      <c r="B8" s="51"/>
      <c r="C8" s="51"/>
      <c r="D8" s="51"/>
      <c r="E8" s="45"/>
      <c r="F8" s="32"/>
      <c r="G8" s="32"/>
      <c r="H8" s="32"/>
      <c r="I8" s="32"/>
      <c r="J8" s="32"/>
      <c r="K8" s="8"/>
      <c r="L8" s="32"/>
      <c r="M8" s="6"/>
      <c r="O8" s="32"/>
      <c r="P8" s="6"/>
      <c r="Q8" s="6"/>
      <c r="R8" s="6"/>
      <c r="S8" s="6"/>
      <c r="T8" s="8"/>
    </row>
    <row r="9" spans="1:20" ht="32.25" customHeight="1" outlineLevel="1" x14ac:dyDescent="0.25">
      <c r="A9" s="25"/>
      <c r="B9" s="42" t="s">
        <v>10</v>
      </c>
      <c r="C9" s="42"/>
      <c r="D9" s="42"/>
      <c r="E9" s="47"/>
      <c r="F9" s="30">
        <f>SUM(F6:F8)</f>
        <v>4125</v>
      </c>
      <c r="G9" s="30"/>
      <c r="H9" s="30">
        <f>SUM(H6:H8)</f>
        <v>1000</v>
      </c>
      <c r="I9" s="30">
        <f>SUM(I6:I8)</f>
        <v>1862.5</v>
      </c>
      <c r="J9" s="30">
        <f>SUM(J6:J8)</f>
        <v>500</v>
      </c>
      <c r="K9" s="30">
        <f>SUM(K6:K8)</f>
        <v>0</v>
      </c>
      <c r="L9" s="30">
        <f t="shared" ref="L9:T9" si="1">SUM(L6:L8)</f>
        <v>300</v>
      </c>
      <c r="M9" s="30">
        <f t="shared" si="1"/>
        <v>462.5</v>
      </c>
      <c r="N9" s="30">
        <f t="shared" si="1"/>
        <v>0</v>
      </c>
      <c r="O9" s="30">
        <f>SUM(O6:O8)</f>
        <v>0</v>
      </c>
      <c r="P9" s="30">
        <f t="shared" si="1"/>
        <v>0</v>
      </c>
      <c r="Q9" s="30">
        <f t="shared" si="1"/>
        <v>0</v>
      </c>
      <c r="R9" s="30">
        <f t="shared" si="1"/>
        <v>0</v>
      </c>
      <c r="S9" s="30">
        <f t="shared" si="1"/>
        <v>0</v>
      </c>
      <c r="T9" s="30">
        <f t="shared" si="1"/>
        <v>0</v>
      </c>
    </row>
    <row r="10" spans="1:20" ht="18.75" customHeight="1" outlineLevel="1" x14ac:dyDescent="0.25">
      <c r="A10" s="25" t="s">
        <v>11</v>
      </c>
      <c r="B10" s="78" t="s">
        <v>12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0"/>
    </row>
    <row r="11" spans="1:20" ht="77.25" customHeight="1" outlineLevel="1" x14ac:dyDescent="0.25">
      <c r="A11" s="4" t="s">
        <v>9</v>
      </c>
      <c r="B11" s="60" t="s">
        <v>75</v>
      </c>
      <c r="C11" s="31" t="s">
        <v>84</v>
      </c>
      <c r="D11" s="61" t="s">
        <v>58</v>
      </c>
      <c r="E11" s="12"/>
      <c r="F11" s="32">
        <f t="shared" ref="F11:F12" si="2">SUM(G11:T11)</f>
        <v>1050</v>
      </c>
      <c r="G11" s="32"/>
      <c r="H11" s="44"/>
      <c r="I11" s="44">
        <v>300</v>
      </c>
      <c r="J11" s="44">
        <v>125</v>
      </c>
      <c r="K11" s="44">
        <f t="shared" ref="K11:S11" si="3">100*1.25</f>
        <v>125</v>
      </c>
      <c r="L11" s="44"/>
      <c r="M11" s="44">
        <f t="shared" si="3"/>
        <v>125</v>
      </c>
      <c r="N11" s="44"/>
      <c r="O11" s="44">
        <f t="shared" si="3"/>
        <v>125</v>
      </c>
      <c r="P11" s="44"/>
      <c r="Q11" s="44">
        <f t="shared" si="3"/>
        <v>125</v>
      </c>
      <c r="R11" s="44"/>
      <c r="S11" s="44">
        <f t="shared" si="3"/>
        <v>125</v>
      </c>
      <c r="T11" s="44"/>
    </row>
    <row r="12" spans="1:20" ht="94.5" customHeight="1" outlineLevel="1" x14ac:dyDescent="0.25">
      <c r="A12" s="4" t="s">
        <v>13</v>
      </c>
      <c r="B12" s="67" t="s">
        <v>76</v>
      </c>
      <c r="C12" s="31" t="s">
        <v>84</v>
      </c>
      <c r="D12" s="60" t="s">
        <v>59</v>
      </c>
      <c r="E12" s="12"/>
      <c r="F12" s="32">
        <f t="shared" si="2"/>
        <v>1875</v>
      </c>
      <c r="G12" s="32"/>
      <c r="H12" s="44"/>
      <c r="I12" s="44"/>
      <c r="J12" s="44">
        <f>300*1.25</f>
        <v>375</v>
      </c>
      <c r="K12" s="44"/>
      <c r="L12" s="44">
        <f t="shared" ref="L12" si="4">300*1.25</f>
        <v>375</v>
      </c>
      <c r="M12" s="44"/>
      <c r="N12" s="44">
        <f>200*1.25</f>
        <v>250</v>
      </c>
      <c r="O12" s="44"/>
      <c r="P12" s="44">
        <f>200*1.25</f>
        <v>250</v>
      </c>
      <c r="Q12" s="44"/>
      <c r="R12" s="44">
        <f>200*1.25</f>
        <v>250</v>
      </c>
      <c r="S12" s="44"/>
      <c r="T12" s="44">
        <f t="shared" ref="T12" si="5">300*1.25</f>
        <v>375</v>
      </c>
    </row>
    <row r="13" spans="1:20" ht="77.25" hidden="1" customHeight="1" outlineLevel="1" x14ac:dyDescent="0.25">
      <c r="A13" s="4"/>
      <c r="B13" s="5"/>
      <c r="C13" s="11"/>
      <c r="D13" s="11"/>
      <c r="E13" s="1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54"/>
    </row>
    <row r="14" spans="1:20" ht="42.75" customHeight="1" outlineLevel="1" x14ac:dyDescent="0.25">
      <c r="A14" s="14"/>
      <c r="B14" s="42" t="s">
        <v>14</v>
      </c>
      <c r="C14" s="43"/>
      <c r="D14" s="43"/>
      <c r="E14" s="13"/>
      <c r="F14" s="30">
        <f t="shared" ref="F14:L14" si="6">SUM(F11:F13)</f>
        <v>2925</v>
      </c>
      <c r="G14" s="30">
        <f t="shared" si="6"/>
        <v>0</v>
      </c>
      <c r="H14" s="30">
        <f t="shared" si="6"/>
        <v>0</v>
      </c>
      <c r="I14" s="30">
        <f t="shared" si="6"/>
        <v>300</v>
      </c>
      <c r="J14" s="30">
        <f t="shared" si="6"/>
        <v>500</v>
      </c>
      <c r="K14" s="30">
        <f t="shared" si="6"/>
        <v>125</v>
      </c>
      <c r="L14" s="30">
        <f t="shared" si="6"/>
        <v>375</v>
      </c>
      <c r="M14" s="30"/>
      <c r="N14" s="71">
        <f>SUM(N11:T13)</f>
        <v>1500</v>
      </c>
      <c r="O14" s="72"/>
      <c r="P14" s="72"/>
      <c r="Q14" s="72"/>
      <c r="R14" s="72"/>
      <c r="S14" s="72"/>
      <c r="T14" s="73"/>
    </row>
    <row r="15" spans="1:20" ht="32.25" customHeight="1" x14ac:dyDescent="0.25">
      <c r="A15" s="10"/>
      <c r="B15" s="43" t="s">
        <v>61</v>
      </c>
      <c r="C15" s="9"/>
      <c r="D15" s="10"/>
      <c r="E15" s="10"/>
      <c r="F15" s="15">
        <f>F14+F9</f>
        <v>7050</v>
      </c>
      <c r="G15" s="15">
        <f t="shared" ref="G15:L15" si="7">G14++G9</f>
        <v>0</v>
      </c>
      <c r="H15" s="15">
        <f t="shared" si="7"/>
        <v>1000</v>
      </c>
      <c r="I15" s="15">
        <f t="shared" si="7"/>
        <v>2162.5</v>
      </c>
      <c r="J15" s="15">
        <f t="shared" si="7"/>
        <v>1000</v>
      </c>
      <c r="K15" s="15">
        <f t="shared" si="7"/>
        <v>125</v>
      </c>
      <c r="L15" s="15">
        <f t="shared" si="7"/>
        <v>675</v>
      </c>
      <c r="M15" s="15"/>
      <c r="N15" s="74">
        <f>N14++N9</f>
        <v>1500</v>
      </c>
      <c r="O15" s="75"/>
      <c r="P15" s="75"/>
      <c r="Q15" s="75"/>
      <c r="R15" s="75"/>
      <c r="S15" s="75"/>
      <c r="T15" s="76"/>
    </row>
    <row r="16" spans="1:20" ht="21" customHeight="1" x14ac:dyDescent="0.25">
      <c r="A16" s="25" t="s">
        <v>35</v>
      </c>
      <c r="B16" s="108" t="s">
        <v>31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9"/>
    </row>
    <row r="17" spans="1:20" ht="21" customHeight="1" outlineLevel="1" x14ac:dyDescent="0.25">
      <c r="A17" s="25" t="s">
        <v>6</v>
      </c>
      <c r="B17" s="78" t="s">
        <v>22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80"/>
    </row>
    <row r="18" spans="1:20" ht="76.5" outlineLevel="1" x14ac:dyDescent="0.25">
      <c r="A18" s="4" t="s">
        <v>8</v>
      </c>
      <c r="B18" s="31" t="s">
        <v>79</v>
      </c>
      <c r="C18" s="31" t="s">
        <v>84</v>
      </c>
      <c r="D18" s="31" t="s">
        <v>62</v>
      </c>
      <c r="E18" s="29"/>
      <c r="F18" s="32">
        <f t="shared" ref="F18:F19" si="8">SUM(G18:T18)</f>
        <v>1400</v>
      </c>
      <c r="G18" s="32"/>
      <c r="H18" s="33"/>
      <c r="I18" s="32">
        <v>500</v>
      </c>
      <c r="J18" s="32"/>
      <c r="K18" s="32">
        <v>300</v>
      </c>
      <c r="L18" s="32"/>
      <c r="M18" s="32"/>
      <c r="N18" s="32">
        <v>300</v>
      </c>
      <c r="O18" s="32"/>
      <c r="P18" s="32"/>
      <c r="Q18" s="32">
        <v>300</v>
      </c>
      <c r="R18" s="32"/>
      <c r="S18" s="32"/>
      <c r="T18" s="46"/>
    </row>
    <row r="19" spans="1:20" ht="42" customHeight="1" outlineLevel="1" x14ac:dyDescent="0.25">
      <c r="A19" s="4" t="s">
        <v>21</v>
      </c>
      <c r="B19" s="31" t="s">
        <v>81</v>
      </c>
      <c r="C19" s="31" t="s">
        <v>84</v>
      </c>
      <c r="D19" s="22" t="s">
        <v>80</v>
      </c>
      <c r="E19" s="29"/>
      <c r="F19" s="32">
        <f t="shared" si="8"/>
        <v>760</v>
      </c>
      <c r="G19" s="32"/>
      <c r="H19" s="32">
        <v>200</v>
      </c>
      <c r="I19" s="33"/>
      <c r="J19" s="32">
        <v>260</v>
      </c>
      <c r="K19" s="32"/>
      <c r="L19" s="32"/>
      <c r="M19" s="32"/>
      <c r="N19" s="32"/>
      <c r="O19" s="32">
        <v>300</v>
      </c>
      <c r="P19" s="32"/>
      <c r="Q19" s="32"/>
      <c r="R19" s="32"/>
      <c r="S19" s="32"/>
      <c r="T19" s="46"/>
    </row>
    <row r="20" spans="1:20" ht="25.5" outlineLevel="1" x14ac:dyDescent="0.25">
      <c r="A20" s="25"/>
      <c r="B20" s="47" t="s">
        <v>65</v>
      </c>
      <c r="C20" s="47"/>
      <c r="D20" s="47"/>
      <c r="E20" s="47"/>
      <c r="F20" s="30">
        <f>F18+F19</f>
        <v>2160</v>
      </c>
      <c r="G20" s="30"/>
      <c r="H20" s="30">
        <f>H18+H19</f>
        <v>200</v>
      </c>
      <c r="I20" s="30">
        <f t="shared" ref="I20:T20" si="9">I18+I19</f>
        <v>500</v>
      </c>
      <c r="J20" s="30">
        <f t="shared" si="9"/>
        <v>260</v>
      </c>
      <c r="K20" s="30">
        <f t="shared" si="9"/>
        <v>300</v>
      </c>
      <c r="L20" s="30">
        <f t="shared" si="9"/>
        <v>0</v>
      </c>
      <c r="M20" s="30">
        <f t="shared" si="9"/>
        <v>0</v>
      </c>
      <c r="N20" s="30">
        <f t="shared" si="9"/>
        <v>300</v>
      </c>
      <c r="O20" s="30">
        <f t="shared" si="9"/>
        <v>300</v>
      </c>
      <c r="P20" s="30">
        <f t="shared" si="9"/>
        <v>0</v>
      </c>
      <c r="Q20" s="30">
        <f t="shared" si="9"/>
        <v>300</v>
      </c>
      <c r="R20" s="30">
        <f t="shared" si="9"/>
        <v>0</v>
      </c>
      <c r="S20" s="30">
        <f t="shared" si="9"/>
        <v>0</v>
      </c>
      <c r="T20" s="30">
        <f t="shared" si="9"/>
        <v>0</v>
      </c>
    </row>
    <row r="21" spans="1:20" ht="18" customHeight="1" outlineLevel="1" x14ac:dyDescent="0.25">
      <c r="A21" s="25" t="s">
        <v>11</v>
      </c>
      <c r="B21" s="92" t="s">
        <v>16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4"/>
    </row>
    <row r="22" spans="1:20" ht="60" outlineLevel="1" x14ac:dyDescent="0.25">
      <c r="A22" s="21" t="s">
        <v>9</v>
      </c>
      <c r="B22" s="31" t="s">
        <v>85</v>
      </c>
      <c r="C22" s="31" t="s">
        <v>84</v>
      </c>
      <c r="D22" s="22" t="s">
        <v>24</v>
      </c>
      <c r="E22" s="22"/>
      <c r="F22" s="32">
        <f t="shared" ref="F22:F23" si="10">SUM(G22:T22)</f>
        <v>300</v>
      </c>
      <c r="G22" s="22"/>
      <c r="H22" s="41"/>
      <c r="I22" s="41">
        <v>100</v>
      </c>
      <c r="J22" s="41"/>
      <c r="K22" s="41">
        <v>100</v>
      </c>
      <c r="L22" s="41"/>
      <c r="M22" s="41"/>
      <c r="N22" s="41">
        <v>100</v>
      </c>
      <c r="O22" s="41"/>
      <c r="P22" s="41"/>
      <c r="Q22" s="22"/>
      <c r="R22" s="41"/>
      <c r="S22" s="22"/>
      <c r="T22" s="23"/>
    </row>
    <row r="23" spans="1:20" ht="63.75" outlineLevel="1" x14ac:dyDescent="0.25">
      <c r="A23" s="4" t="s">
        <v>13</v>
      </c>
      <c r="B23" s="31" t="s">
        <v>63</v>
      </c>
      <c r="C23" s="31" t="s">
        <v>84</v>
      </c>
      <c r="D23" s="11" t="s">
        <v>23</v>
      </c>
      <c r="E23" s="4"/>
      <c r="F23" s="32">
        <f t="shared" si="10"/>
        <v>4825</v>
      </c>
      <c r="G23" s="32"/>
      <c r="H23" s="70">
        <v>1125</v>
      </c>
      <c r="I23" s="32">
        <v>700</v>
      </c>
      <c r="J23" s="32"/>
      <c r="K23" s="32"/>
      <c r="L23" s="32">
        <v>1000</v>
      </c>
      <c r="M23" s="32"/>
      <c r="N23" s="32"/>
      <c r="O23" s="32"/>
      <c r="P23" s="32">
        <v>1000</v>
      </c>
      <c r="Q23" s="32"/>
      <c r="R23" s="32"/>
      <c r="S23" s="32">
        <v>1000</v>
      </c>
      <c r="T23" s="46"/>
    </row>
    <row r="24" spans="1:20" ht="40.5" customHeight="1" outlineLevel="1" x14ac:dyDescent="0.25">
      <c r="A24" s="14"/>
      <c r="B24" s="68" t="s">
        <v>20</v>
      </c>
      <c r="C24" s="69"/>
      <c r="D24" s="69"/>
      <c r="E24" s="13"/>
      <c r="F24" s="30">
        <f>F23+F22</f>
        <v>5125</v>
      </c>
      <c r="G24" s="30">
        <f>G23+G22</f>
        <v>0</v>
      </c>
      <c r="H24" s="30">
        <f>H23+H22</f>
        <v>1125</v>
      </c>
      <c r="I24" s="30">
        <f>I23+I22</f>
        <v>800</v>
      </c>
      <c r="J24" s="30">
        <f t="shared" ref="J24:K24" si="11">J23+J22</f>
        <v>0</v>
      </c>
      <c r="K24" s="30">
        <f t="shared" si="11"/>
        <v>100</v>
      </c>
      <c r="L24" s="30">
        <f>L23+L22</f>
        <v>1000</v>
      </c>
      <c r="M24" s="30"/>
      <c r="N24" s="71">
        <f>SUM(N22:T23)</f>
        <v>2100</v>
      </c>
      <c r="O24" s="72"/>
      <c r="P24" s="72"/>
      <c r="Q24" s="72"/>
      <c r="R24" s="72"/>
      <c r="S24" s="72"/>
      <c r="T24" s="73"/>
    </row>
    <row r="25" spans="1:20" ht="27" customHeight="1" x14ac:dyDescent="0.25">
      <c r="A25" s="10"/>
      <c r="B25" s="69" t="s">
        <v>64</v>
      </c>
      <c r="C25" s="9"/>
      <c r="D25" s="10"/>
      <c r="E25" s="10"/>
      <c r="F25" s="15">
        <f>F24+F20</f>
        <v>7285</v>
      </c>
      <c r="G25" s="15">
        <f t="shared" ref="G25:L25" si="12">G24+G20</f>
        <v>0</v>
      </c>
      <c r="H25" s="15">
        <f t="shared" si="12"/>
        <v>1325</v>
      </c>
      <c r="I25" s="15">
        <f>I24+I20</f>
        <v>1300</v>
      </c>
      <c r="J25" s="15">
        <f>J24+J20</f>
        <v>260</v>
      </c>
      <c r="K25" s="15">
        <f t="shared" si="12"/>
        <v>400</v>
      </c>
      <c r="L25" s="15">
        <f t="shared" si="12"/>
        <v>1000</v>
      </c>
      <c r="M25" s="15"/>
      <c r="N25" s="74">
        <f>N24+O20</f>
        <v>2400</v>
      </c>
      <c r="O25" s="75"/>
      <c r="P25" s="75"/>
      <c r="Q25" s="75"/>
      <c r="R25" s="75"/>
      <c r="S25" s="75"/>
      <c r="T25" s="76"/>
    </row>
    <row r="26" spans="1:20" ht="17.25" customHeight="1" x14ac:dyDescent="0.25">
      <c r="A26" s="25" t="s">
        <v>36</v>
      </c>
      <c r="B26" s="108" t="s">
        <v>32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9"/>
    </row>
    <row r="27" spans="1:20" ht="21" customHeight="1" outlineLevel="1" x14ac:dyDescent="0.25">
      <c r="A27" s="25" t="s">
        <v>6</v>
      </c>
      <c r="B27" s="78" t="s">
        <v>17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80"/>
    </row>
    <row r="28" spans="1:20" ht="89.25" outlineLevel="1" x14ac:dyDescent="0.25">
      <c r="A28" s="4" t="s">
        <v>8</v>
      </c>
      <c r="B28" s="31" t="s">
        <v>83</v>
      </c>
      <c r="C28" s="31" t="s">
        <v>84</v>
      </c>
      <c r="D28" s="31" t="s">
        <v>66</v>
      </c>
      <c r="E28" s="45"/>
      <c r="F28" s="32">
        <f t="shared" ref="F28:F29" si="13">SUM(G28:T28)</f>
        <v>1500</v>
      </c>
      <c r="G28" s="32"/>
      <c r="H28" s="32"/>
      <c r="I28" s="32"/>
      <c r="J28" s="32"/>
      <c r="K28" s="32">
        <v>800</v>
      </c>
      <c r="L28" s="32">
        <v>700</v>
      </c>
      <c r="M28" s="32"/>
      <c r="N28" s="32"/>
      <c r="O28" s="32"/>
      <c r="P28" s="32"/>
      <c r="Q28" s="32"/>
      <c r="R28" s="32"/>
      <c r="S28" s="32"/>
      <c r="T28" s="46"/>
    </row>
    <row r="29" spans="1:20" ht="89.25" outlineLevel="1" x14ac:dyDescent="0.25">
      <c r="A29" s="4" t="s">
        <v>21</v>
      </c>
      <c r="B29" s="31" t="s">
        <v>82</v>
      </c>
      <c r="C29" s="31" t="s">
        <v>84</v>
      </c>
      <c r="D29" s="31" t="s">
        <v>66</v>
      </c>
      <c r="E29" s="45"/>
      <c r="F29" s="32">
        <f t="shared" si="13"/>
        <v>4000</v>
      </c>
      <c r="G29" s="32"/>
      <c r="H29" s="32"/>
      <c r="I29" s="32"/>
      <c r="J29" s="32"/>
      <c r="K29" s="32"/>
      <c r="L29" s="32"/>
      <c r="M29" s="32">
        <v>2000</v>
      </c>
      <c r="N29" s="32">
        <v>2000</v>
      </c>
      <c r="O29" s="32"/>
      <c r="P29" s="32"/>
      <c r="Q29" s="32"/>
      <c r="R29" s="32"/>
      <c r="S29" s="32"/>
      <c r="T29" s="46"/>
    </row>
    <row r="30" spans="1:20" outlineLevel="1" x14ac:dyDescent="0.25">
      <c r="A30" s="4"/>
      <c r="B30" s="24"/>
      <c r="C30" s="31"/>
      <c r="D30" s="31"/>
      <c r="E30" s="45"/>
      <c r="F30" s="32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</row>
    <row r="31" spans="1:20" ht="40.5" customHeight="1" outlineLevel="1" x14ac:dyDescent="0.25">
      <c r="A31" s="25"/>
      <c r="B31" s="47" t="s">
        <v>45</v>
      </c>
      <c r="C31" s="47"/>
      <c r="D31" s="47"/>
      <c r="E31" s="47"/>
      <c r="F31" s="30">
        <f>F28+F29+F30</f>
        <v>5500</v>
      </c>
      <c r="G31" s="30">
        <f t="shared" ref="G31:M31" si="14">G28+G29+G30</f>
        <v>0</v>
      </c>
      <c r="H31" s="30">
        <f t="shared" si="14"/>
        <v>0</v>
      </c>
      <c r="I31" s="30">
        <f t="shared" si="14"/>
        <v>0</v>
      </c>
      <c r="J31" s="30">
        <f t="shared" si="14"/>
        <v>0</v>
      </c>
      <c r="K31" s="30">
        <f t="shared" si="14"/>
        <v>800</v>
      </c>
      <c r="L31" s="30">
        <f t="shared" si="14"/>
        <v>700</v>
      </c>
      <c r="M31" s="30">
        <f t="shared" si="14"/>
        <v>2000</v>
      </c>
      <c r="N31" s="71">
        <f>SUM(N28:T30)</f>
        <v>2000</v>
      </c>
      <c r="O31" s="72"/>
      <c r="P31" s="72"/>
      <c r="Q31" s="72"/>
      <c r="R31" s="72"/>
      <c r="S31" s="72"/>
      <c r="T31" s="73"/>
    </row>
    <row r="32" spans="1:20" ht="15" customHeight="1" outlineLevel="1" x14ac:dyDescent="0.25">
      <c r="A32" s="4" t="s">
        <v>11</v>
      </c>
      <c r="B32" s="92" t="s">
        <v>18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</row>
    <row r="33" spans="1:20" ht="38.25" outlineLevel="1" x14ac:dyDescent="0.25">
      <c r="A33" s="37" t="s">
        <v>9</v>
      </c>
      <c r="B33" s="24" t="s">
        <v>46</v>
      </c>
      <c r="C33" s="31" t="s">
        <v>84</v>
      </c>
      <c r="D33" s="31" t="s">
        <v>19</v>
      </c>
      <c r="E33" s="29"/>
      <c r="F33" s="32">
        <f t="shared" ref="F33" si="15">SUM(G33:T33)</f>
        <v>4900</v>
      </c>
      <c r="G33" s="32"/>
      <c r="H33" s="48"/>
      <c r="I33" s="48"/>
      <c r="J33" s="48"/>
      <c r="K33" s="48"/>
      <c r="L33" s="48">
        <v>1200</v>
      </c>
      <c r="M33" s="48">
        <v>2450</v>
      </c>
      <c r="N33" s="95">
        <v>1250</v>
      </c>
      <c r="O33" s="96"/>
      <c r="P33" s="96"/>
      <c r="Q33" s="96"/>
      <c r="R33" s="96"/>
      <c r="S33" s="96"/>
      <c r="T33" s="97"/>
    </row>
    <row r="34" spans="1:20" ht="25.5" x14ac:dyDescent="0.25">
      <c r="A34" s="10"/>
      <c r="B34" s="47" t="s">
        <v>20</v>
      </c>
      <c r="C34" s="49"/>
      <c r="D34" s="49"/>
      <c r="E34" s="50"/>
      <c r="F34" s="30">
        <f>F33</f>
        <v>4900</v>
      </c>
      <c r="G34" s="30"/>
      <c r="H34" s="30">
        <f>H33</f>
        <v>0</v>
      </c>
      <c r="I34" s="30">
        <f t="shared" ref="I34:N34" si="16">I33</f>
        <v>0</v>
      </c>
      <c r="J34" s="30">
        <f t="shared" si="16"/>
        <v>0</v>
      </c>
      <c r="K34" s="30">
        <f t="shared" si="16"/>
        <v>0</v>
      </c>
      <c r="L34" s="30">
        <f t="shared" si="16"/>
        <v>1200</v>
      </c>
      <c r="M34" s="30">
        <f t="shared" si="16"/>
        <v>2450</v>
      </c>
      <c r="N34" s="71">
        <f t="shared" si="16"/>
        <v>1250</v>
      </c>
      <c r="O34" s="72"/>
      <c r="P34" s="72"/>
      <c r="Q34" s="72"/>
      <c r="R34" s="72"/>
      <c r="S34" s="72"/>
      <c r="T34" s="73"/>
    </row>
    <row r="35" spans="1:20" ht="28.5" customHeight="1" x14ac:dyDescent="0.25">
      <c r="A35" s="36"/>
      <c r="B35" s="69" t="s">
        <v>67</v>
      </c>
      <c r="C35" s="9"/>
      <c r="D35" s="10"/>
      <c r="E35" s="10"/>
      <c r="F35" s="15">
        <f>F34+F31</f>
        <v>10400</v>
      </c>
      <c r="G35" s="15"/>
      <c r="H35" s="15">
        <f>H34+H31</f>
        <v>0</v>
      </c>
      <c r="I35" s="15">
        <f t="shared" ref="I35:N35" si="17">I34+I31</f>
        <v>0</v>
      </c>
      <c r="J35" s="15">
        <f t="shared" si="17"/>
        <v>0</v>
      </c>
      <c r="K35" s="15">
        <f t="shared" si="17"/>
        <v>800</v>
      </c>
      <c r="L35" s="15">
        <f t="shared" si="17"/>
        <v>1900</v>
      </c>
      <c r="M35" s="15">
        <f t="shared" si="17"/>
        <v>4450</v>
      </c>
      <c r="N35" s="74">
        <f t="shared" si="17"/>
        <v>3250</v>
      </c>
      <c r="O35" s="75"/>
      <c r="P35" s="75"/>
      <c r="Q35" s="75"/>
      <c r="R35" s="75"/>
      <c r="S35" s="75"/>
      <c r="T35" s="76"/>
    </row>
    <row r="36" spans="1:20" hidden="1" x14ac:dyDescent="0.25">
      <c r="A36" s="25" t="s">
        <v>37</v>
      </c>
      <c r="B36" s="108" t="s">
        <v>39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9"/>
    </row>
    <row r="37" spans="1:20" ht="18.75" customHeight="1" outlineLevel="1" x14ac:dyDescent="0.25">
      <c r="A37" s="25" t="s">
        <v>37</v>
      </c>
      <c r="B37" s="108" t="s">
        <v>34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9"/>
    </row>
    <row r="38" spans="1:20" ht="19.5" customHeight="1" outlineLevel="1" x14ac:dyDescent="0.25">
      <c r="A38" s="25" t="s">
        <v>29</v>
      </c>
      <c r="B38" s="78" t="s">
        <v>26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0"/>
    </row>
    <row r="39" spans="1:20" hidden="1" outlineLevel="1" x14ac:dyDescent="0.25">
      <c r="A39" s="4"/>
      <c r="B39" s="5"/>
      <c r="C39" s="11"/>
      <c r="D39" s="11"/>
      <c r="E39" s="27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idden="1" outlineLevel="1" x14ac:dyDescent="0.25">
      <c r="A40" s="4"/>
      <c r="B40" s="5"/>
      <c r="C40" s="11"/>
      <c r="D40" s="11"/>
      <c r="E40" s="2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idden="1" outlineLevel="1" x14ac:dyDescent="0.25">
      <c r="A41" s="4"/>
      <c r="B41" s="5"/>
      <c r="C41" s="11"/>
      <c r="D41" s="11"/>
      <c r="E41" s="2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idden="1" outlineLevel="1" x14ac:dyDescent="0.25">
      <c r="A42" s="4"/>
      <c r="B42" s="5"/>
      <c r="C42" s="11"/>
      <c r="D42" s="11"/>
      <c r="E42" s="2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idden="1" outlineLevel="1" x14ac:dyDescent="0.25">
      <c r="A43" s="4"/>
      <c r="B43" s="5"/>
      <c r="C43" s="11"/>
      <c r="D43" s="11"/>
      <c r="E43" s="2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idden="1" outlineLevel="1" x14ac:dyDescent="0.25">
      <c r="A44" s="4"/>
      <c r="B44" s="5"/>
      <c r="C44" s="11"/>
      <c r="D44" s="11"/>
      <c r="E44" s="2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idden="1" outlineLevel="1" x14ac:dyDescent="0.25">
      <c r="A45" s="4"/>
      <c r="B45" s="5"/>
      <c r="C45" s="11"/>
      <c r="D45" s="11"/>
      <c r="E45" s="2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idden="1" outlineLevel="1" x14ac:dyDescent="0.25">
      <c r="A46" s="4"/>
      <c r="B46" s="5"/>
      <c r="C46" s="11"/>
      <c r="D46" s="11"/>
      <c r="E46" s="27"/>
      <c r="F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idden="1" outlineLevel="1" x14ac:dyDescent="0.25">
      <c r="A47" s="4"/>
      <c r="B47" s="5"/>
      <c r="C47" s="11"/>
      <c r="D47" s="11"/>
      <c r="E47" s="2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idden="1" outlineLevel="1" x14ac:dyDescent="0.25">
      <c r="A48" s="4"/>
      <c r="B48" s="5"/>
      <c r="C48" s="11"/>
      <c r="D48" s="11"/>
      <c r="E48" s="27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idden="1" outlineLevel="1" x14ac:dyDescent="0.25">
      <c r="A49" s="4"/>
      <c r="B49" s="5"/>
      <c r="C49" s="11"/>
      <c r="D49" s="11"/>
      <c r="E49" s="27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idden="1" outlineLevel="1" x14ac:dyDescent="0.25">
      <c r="A50" s="4"/>
      <c r="B50" s="5"/>
      <c r="C50" s="11"/>
      <c r="D50" s="11"/>
      <c r="E50" s="2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idden="1" outlineLevel="1" x14ac:dyDescent="0.25">
      <c r="A51" s="4"/>
      <c r="B51" s="5"/>
      <c r="C51" s="11"/>
      <c r="D51" s="11"/>
      <c r="E51" s="2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idden="1" outlineLevel="1" x14ac:dyDescent="0.25">
      <c r="A52" s="4"/>
      <c r="B52" s="5"/>
      <c r="C52" s="11"/>
      <c r="D52" s="11"/>
      <c r="E52" s="2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idden="1" outlineLevel="1" x14ac:dyDescent="0.25">
      <c r="A53" s="4"/>
      <c r="B53" s="5"/>
      <c r="C53" s="11"/>
      <c r="D53" s="11"/>
      <c r="E53" s="2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idden="1" outlineLevel="1" x14ac:dyDescent="0.25">
      <c r="A54" s="4"/>
      <c r="B54" s="5"/>
      <c r="C54" s="11"/>
      <c r="D54" s="11"/>
      <c r="E54" s="27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idden="1" outlineLevel="1" x14ac:dyDescent="0.25">
      <c r="A55" s="4"/>
      <c r="B55" s="5"/>
      <c r="C55" s="11"/>
      <c r="D55" s="11"/>
      <c r="E55" s="27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idden="1" outlineLevel="1" x14ac:dyDescent="0.25">
      <c r="A56" s="4"/>
      <c r="B56" s="5"/>
      <c r="C56" s="11"/>
      <c r="D56" s="11"/>
      <c r="E56" s="27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idden="1" outlineLevel="1" x14ac:dyDescent="0.25">
      <c r="A57" s="4"/>
      <c r="B57" s="5"/>
      <c r="C57" s="11"/>
      <c r="D57" s="11"/>
      <c r="E57" s="27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idden="1" outlineLevel="1" x14ac:dyDescent="0.25">
      <c r="A58" s="4"/>
      <c r="B58" s="5"/>
      <c r="C58" s="11"/>
      <c r="D58" s="11"/>
      <c r="E58" s="27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idden="1" outlineLevel="1" x14ac:dyDescent="0.25">
      <c r="A59" s="4"/>
      <c r="B59" s="5"/>
      <c r="C59" s="11"/>
      <c r="D59" s="11"/>
      <c r="E59" s="27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idden="1" outlineLevel="1" x14ac:dyDescent="0.25">
      <c r="A60" s="4"/>
      <c r="B60" s="5"/>
      <c r="C60" s="11"/>
      <c r="D60" s="11"/>
      <c r="E60" s="27"/>
      <c r="F60" s="6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idden="1" outlineLevel="1" x14ac:dyDescent="0.25">
      <c r="A61" s="4"/>
      <c r="B61" s="5"/>
      <c r="C61" s="11"/>
      <c r="D61" s="11"/>
      <c r="E61" s="27"/>
      <c r="F61" s="6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idden="1" outlineLevel="1" x14ac:dyDescent="0.25">
      <c r="A62" s="4"/>
      <c r="B62" s="5"/>
      <c r="C62" s="11"/>
      <c r="D62" s="11"/>
      <c r="E62" s="27"/>
      <c r="F62" s="6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idden="1" x14ac:dyDescent="0.25">
      <c r="A63" s="4"/>
      <c r="B63" s="5"/>
      <c r="C63" s="11"/>
      <c r="D63" s="11"/>
      <c r="E63" s="27"/>
      <c r="F63" s="6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idden="1" x14ac:dyDescent="0.25">
      <c r="A64" s="4"/>
      <c r="B64" s="5"/>
      <c r="C64" s="11"/>
      <c r="D64" s="11"/>
      <c r="E64" s="27"/>
      <c r="F64" s="6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38.25" x14ac:dyDescent="0.25">
      <c r="A65" s="37" t="s">
        <v>8</v>
      </c>
      <c r="B65" s="5" t="s">
        <v>69</v>
      </c>
      <c r="C65" s="31" t="s">
        <v>84</v>
      </c>
      <c r="D65" s="11" t="s">
        <v>28</v>
      </c>
      <c r="E65" s="27"/>
      <c r="F65" s="6">
        <f t="shared" ref="F65" si="18">SUM(G65:T65)</f>
        <v>1500</v>
      </c>
      <c r="G65" s="8"/>
      <c r="H65" s="8"/>
      <c r="I65" s="8">
        <f>240*1.25</f>
        <v>300</v>
      </c>
      <c r="J65" s="8">
        <v>300</v>
      </c>
      <c r="K65" s="8">
        <f>240*1.25</f>
        <v>300</v>
      </c>
      <c r="L65" s="8"/>
      <c r="M65" s="8">
        <f>240*1.25</f>
        <v>300</v>
      </c>
      <c r="N65" s="8"/>
      <c r="O65" s="8"/>
      <c r="Q65" s="8">
        <f>240*1.25</f>
        <v>300</v>
      </c>
      <c r="R65" s="8"/>
      <c r="S65" s="8"/>
      <c r="T65" s="8"/>
    </row>
    <row r="66" spans="1:20" ht="42.75" customHeight="1" x14ac:dyDescent="0.25">
      <c r="A66" s="14"/>
      <c r="B66" s="68" t="s">
        <v>27</v>
      </c>
      <c r="C66" s="69"/>
      <c r="D66" s="69"/>
      <c r="E66" s="3"/>
      <c r="F66" s="3">
        <f>SUM(F39:G65)</f>
        <v>1500</v>
      </c>
      <c r="G66" s="3">
        <f>SUM(G39:G59)</f>
        <v>0</v>
      </c>
      <c r="H66" s="3">
        <f>SUM(H39:H65)</f>
        <v>0</v>
      </c>
      <c r="I66" s="3">
        <f t="shared" ref="I66:M66" si="19">SUM(I39:I65)</f>
        <v>300</v>
      </c>
      <c r="J66" s="3">
        <f t="shared" si="19"/>
        <v>300</v>
      </c>
      <c r="K66" s="3">
        <f t="shared" si="19"/>
        <v>300</v>
      </c>
      <c r="L66" s="3">
        <f t="shared" si="19"/>
        <v>0</v>
      </c>
      <c r="M66" s="3">
        <f t="shared" si="19"/>
        <v>300</v>
      </c>
      <c r="N66" s="103">
        <f>SUM(N39:N65)+SUM(O39:O65)+SUM(P39:P65)+SUM(Q39:Q65)+SUM(R39:R65)+SUM(S39:S65)+SUM(T39:T65)</f>
        <v>300</v>
      </c>
      <c r="O66" s="104"/>
      <c r="P66" s="104"/>
      <c r="Q66" s="104"/>
      <c r="R66" s="104"/>
      <c r="S66" s="104"/>
      <c r="T66" s="105"/>
    </row>
    <row r="67" spans="1:20" ht="18" customHeight="1" x14ac:dyDescent="0.25">
      <c r="A67" s="14" t="s">
        <v>40</v>
      </c>
      <c r="B67" s="78" t="s">
        <v>42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2"/>
    </row>
    <row r="68" spans="1:20" ht="38.25" x14ac:dyDescent="0.25">
      <c r="A68" s="29" t="s">
        <v>9</v>
      </c>
      <c r="B68" s="24" t="s">
        <v>41</v>
      </c>
      <c r="C68" s="31" t="s">
        <v>84</v>
      </c>
      <c r="D68" s="31" t="s">
        <v>44</v>
      </c>
      <c r="E68" s="30"/>
      <c r="F68" s="6">
        <f t="shared" ref="F68" si="20">SUM(G68:T68)</f>
        <v>562.5</v>
      </c>
      <c r="G68" s="32"/>
      <c r="H68" s="32"/>
      <c r="I68" s="32">
        <f>150*1.25</f>
        <v>187.5</v>
      </c>
      <c r="J68" s="32">
        <f>150*1.25</f>
        <v>187.5</v>
      </c>
      <c r="K68" s="32"/>
      <c r="L68" s="32">
        <v>187.5</v>
      </c>
      <c r="M68" s="30"/>
      <c r="N68" s="30"/>
      <c r="O68" s="30"/>
      <c r="P68" s="30"/>
      <c r="Q68" s="30"/>
      <c r="R68" s="30"/>
      <c r="S68" s="30"/>
      <c r="T68" s="30"/>
    </row>
    <row r="69" spans="1:20" ht="33.75" customHeight="1" x14ac:dyDescent="0.25">
      <c r="A69" s="14"/>
      <c r="B69" s="68" t="s">
        <v>43</v>
      </c>
      <c r="C69" s="69"/>
      <c r="D69" s="69"/>
      <c r="E69" s="3"/>
      <c r="F69" s="3">
        <f>F68</f>
        <v>562.5</v>
      </c>
      <c r="G69" s="3"/>
      <c r="H69" s="3"/>
      <c r="I69" s="3">
        <f>I68</f>
        <v>187.5</v>
      </c>
      <c r="J69" s="3">
        <f t="shared" ref="J69:Q69" si="21">J68</f>
        <v>187.5</v>
      </c>
      <c r="K69" s="3">
        <f t="shared" si="21"/>
        <v>0</v>
      </c>
      <c r="L69" s="3">
        <f t="shared" si="21"/>
        <v>187.5</v>
      </c>
      <c r="M69" s="3">
        <f t="shared" si="21"/>
        <v>0</v>
      </c>
      <c r="N69" s="3">
        <f t="shared" si="21"/>
        <v>0</v>
      </c>
      <c r="O69" s="3">
        <f t="shared" si="21"/>
        <v>0</v>
      </c>
      <c r="P69" s="3">
        <f t="shared" si="21"/>
        <v>0</v>
      </c>
      <c r="Q69" s="3">
        <f t="shared" si="21"/>
        <v>0</v>
      </c>
      <c r="R69" s="3"/>
      <c r="S69" s="3"/>
      <c r="T69" s="3"/>
    </row>
    <row r="70" spans="1:20" ht="36.75" customHeight="1" x14ac:dyDescent="0.25">
      <c r="A70" s="10"/>
      <c r="B70" s="69" t="s">
        <v>68</v>
      </c>
      <c r="C70" s="9"/>
      <c r="D70" s="10"/>
      <c r="E70" s="15"/>
      <c r="F70" s="15">
        <f>F66+F69</f>
        <v>2062.5</v>
      </c>
      <c r="G70" s="15">
        <f t="shared" ref="G70:H70" si="22">G66</f>
        <v>0</v>
      </c>
      <c r="H70" s="15">
        <f t="shared" si="22"/>
        <v>0</v>
      </c>
      <c r="I70" s="15">
        <f>I66+I69</f>
        <v>487.5</v>
      </c>
      <c r="J70" s="15">
        <f t="shared" ref="J70:Q70" si="23">J66+J69</f>
        <v>487.5</v>
      </c>
      <c r="K70" s="15">
        <f t="shared" si="23"/>
        <v>300</v>
      </c>
      <c r="L70" s="15">
        <f t="shared" si="23"/>
        <v>187.5</v>
      </c>
      <c r="M70" s="15">
        <f t="shared" si="23"/>
        <v>300</v>
      </c>
      <c r="N70" s="15">
        <f t="shared" si="23"/>
        <v>300</v>
      </c>
      <c r="O70" s="15">
        <f t="shared" si="23"/>
        <v>0</v>
      </c>
      <c r="P70" s="15">
        <f t="shared" si="23"/>
        <v>0</v>
      </c>
      <c r="Q70" s="15">
        <f t="shared" si="23"/>
        <v>0</v>
      </c>
      <c r="R70" s="15"/>
      <c r="S70" s="15"/>
      <c r="T70" s="15"/>
    </row>
    <row r="71" spans="1:20" ht="19.5" customHeight="1" x14ac:dyDescent="0.25">
      <c r="A71" s="34" t="s">
        <v>38</v>
      </c>
      <c r="B71" s="108" t="s">
        <v>74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9"/>
    </row>
    <row r="72" spans="1:20" ht="18" customHeight="1" x14ac:dyDescent="0.25">
      <c r="A72" s="34" t="s">
        <v>6</v>
      </c>
      <c r="B72" s="78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80"/>
    </row>
    <row r="73" spans="1:20" ht="140.25" x14ac:dyDescent="0.25">
      <c r="A73" s="4"/>
      <c r="B73" s="31" t="s">
        <v>72</v>
      </c>
      <c r="C73" s="5" t="s">
        <v>84</v>
      </c>
      <c r="D73" s="31" t="s">
        <v>73</v>
      </c>
      <c r="E73" s="5"/>
      <c r="F73" s="6">
        <f>SUM(H73:T73)</f>
        <v>600</v>
      </c>
      <c r="G73" s="7"/>
      <c r="H73" s="7"/>
      <c r="I73" s="7">
        <v>200</v>
      </c>
      <c r="J73" s="7">
        <v>100</v>
      </c>
      <c r="K73" s="7">
        <v>100</v>
      </c>
      <c r="L73" s="7">
        <v>100</v>
      </c>
      <c r="M73" s="7">
        <v>100</v>
      </c>
      <c r="N73" s="7"/>
      <c r="O73" s="7"/>
      <c r="P73" s="7"/>
      <c r="Q73" s="7"/>
      <c r="R73" s="7"/>
      <c r="S73" s="7"/>
      <c r="T73" s="18"/>
    </row>
    <row r="74" spans="1:20" ht="38.25" x14ac:dyDescent="0.25">
      <c r="A74" s="4"/>
      <c r="B74" s="31" t="s">
        <v>86</v>
      </c>
      <c r="C74" s="5" t="s">
        <v>84</v>
      </c>
      <c r="D74" s="31" t="s">
        <v>87</v>
      </c>
      <c r="E74" s="5"/>
      <c r="F74" s="6">
        <f>SUM(H74:T74)</f>
        <v>800</v>
      </c>
      <c r="G74" s="6"/>
      <c r="H74" s="6"/>
      <c r="I74" s="6">
        <v>200</v>
      </c>
      <c r="J74" s="6">
        <v>200</v>
      </c>
      <c r="K74" s="6">
        <v>200</v>
      </c>
      <c r="L74" s="6">
        <v>200</v>
      </c>
      <c r="M74" s="6"/>
      <c r="N74" s="6"/>
      <c r="O74" s="6"/>
      <c r="P74" s="6"/>
      <c r="Q74" s="6"/>
      <c r="R74" s="6"/>
      <c r="S74" s="6"/>
      <c r="T74" s="6"/>
    </row>
    <row r="75" spans="1:20" ht="44.25" customHeight="1" x14ac:dyDescent="0.25">
      <c r="A75" s="34"/>
      <c r="B75" s="69" t="s">
        <v>71</v>
      </c>
      <c r="C75" s="68"/>
      <c r="D75" s="68"/>
      <c r="E75" s="68"/>
      <c r="F75" s="3">
        <f>SUM(F73:F74)</f>
        <v>1400</v>
      </c>
      <c r="G75" s="3">
        <f t="shared" ref="G75:M75" si="24">SUM(G73:G74)</f>
        <v>0</v>
      </c>
      <c r="H75" s="3">
        <f t="shared" si="24"/>
        <v>0</v>
      </c>
      <c r="I75" s="3">
        <f t="shared" si="24"/>
        <v>400</v>
      </c>
      <c r="J75" s="3">
        <f t="shared" si="24"/>
        <v>300</v>
      </c>
      <c r="K75" s="3">
        <f t="shared" si="24"/>
        <v>300</v>
      </c>
      <c r="L75" s="3">
        <f t="shared" si="24"/>
        <v>300</v>
      </c>
      <c r="M75" s="3">
        <f t="shared" si="24"/>
        <v>100</v>
      </c>
      <c r="N75" s="100">
        <f>SUM(N73:T74)</f>
        <v>0</v>
      </c>
      <c r="O75" s="75"/>
      <c r="P75" s="75"/>
      <c r="Q75" s="75"/>
      <c r="R75" s="75"/>
      <c r="S75" s="75"/>
      <c r="T75" s="76"/>
    </row>
    <row r="76" spans="1:20" hidden="1" x14ac:dyDescent="0.25">
      <c r="A76" s="34" t="s">
        <v>11</v>
      </c>
      <c r="B76" s="78" t="s">
        <v>48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9"/>
    </row>
    <row r="77" spans="1:20" hidden="1" x14ac:dyDescent="0.25">
      <c r="A77" s="4"/>
      <c r="B77" s="5"/>
      <c r="C77" s="11"/>
      <c r="D77" s="11"/>
      <c r="E77" s="38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20"/>
    </row>
    <row r="78" spans="1:20" hidden="1" x14ac:dyDescent="0.25">
      <c r="A78" s="4"/>
      <c r="B78" s="5"/>
      <c r="C78" s="11"/>
      <c r="D78" s="11"/>
      <c r="E78" s="38"/>
      <c r="F78" s="6"/>
      <c r="G78" s="6"/>
      <c r="H78" s="6"/>
      <c r="I78" s="6"/>
      <c r="J78" s="6"/>
      <c r="K78" s="6"/>
      <c r="L78" s="6"/>
      <c r="M78" s="6"/>
      <c r="N78" s="6"/>
      <c r="P78" s="6"/>
      <c r="Q78" s="6"/>
      <c r="R78" s="6"/>
      <c r="S78" s="6"/>
      <c r="T78" s="20"/>
    </row>
    <row r="79" spans="1:20" ht="25.5" hidden="1" x14ac:dyDescent="0.25">
      <c r="A79" s="14"/>
      <c r="B79" s="39" t="s">
        <v>47</v>
      </c>
      <c r="C79" s="40"/>
      <c r="D79" s="40"/>
      <c r="E79" s="13"/>
      <c r="F79" s="3">
        <f>SUM(F77:G78)</f>
        <v>0</v>
      </c>
      <c r="G79" s="3"/>
      <c r="H79" s="3">
        <f>SUM(H77:H78)</f>
        <v>0</v>
      </c>
      <c r="I79" s="3">
        <f t="shared" ref="I79:M79" si="25">SUM(I77:I78)</f>
        <v>0</v>
      </c>
      <c r="J79" s="3">
        <f t="shared" si="25"/>
        <v>0</v>
      </c>
      <c r="K79" s="3">
        <f t="shared" si="25"/>
        <v>0</v>
      </c>
      <c r="L79" s="3">
        <f t="shared" si="25"/>
        <v>0</v>
      </c>
      <c r="M79" s="3">
        <f t="shared" si="25"/>
        <v>0</v>
      </c>
      <c r="N79" s="100">
        <f>SUM(N77:T78)</f>
        <v>0</v>
      </c>
      <c r="O79" s="75"/>
      <c r="P79" s="75"/>
      <c r="Q79" s="75"/>
      <c r="R79" s="75"/>
      <c r="S79" s="75"/>
      <c r="T79" s="76"/>
    </row>
    <row r="80" spans="1:20" hidden="1" x14ac:dyDescent="0.25">
      <c r="A80" s="10"/>
      <c r="B80" s="40" t="s">
        <v>53</v>
      </c>
      <c r="C80" s="9"/>
      <c r="D80" s="10"/>
      <c r="E80" s="10"/>
      <c r="F80" s="15">
        <f>F79+F75</f>
        <v>1400</v>
      </c>
      <c r="G80" s="15">
        <f t="shared" ref="G80:M80" si="26">G79+G75</f>
        <v>0</v>
      </c>
      <c r="H80" s="15">
        <f t="shared" si="26"/>
        <v>0</v>
      </c>
      <c r="I80" s="15">
        <f t="shared" si="26"/>
        <v>400</v>
      </c>
      <c r="J80" s="15">
        <f t="shared" si="26"/>
        <v>300</v>
      </c>
      <c r="K80" s="15">
        <f t="shared" si="26"/>
        <v>300</v>
      </c>
      <c r="L80" s="15">
        <f t="shared" si="26"/>
        <v>300</v>
      </c>
      <c r="M80" s="15">
        <f t="shared" si="26"/>
        <v>100</v>
      </c>
      <c r="N80" s="74">
        <f>N79++N75</f>
        <v>0</v>
      </c>
      <c r="O80" s="75"/>
      <c r="P80" s="75"/>
      <c r="Q80" s="75"/>
      <c r="R80" s="75"/>
      <c r="S80" s="75"/>
      <c r="T80" s="76"/>
    </row>
    <row r="81" spans="1:20" ht="45" customHeight="1" x14ac:dyDescent="0.25">
      <c r="A81" s="14"/>
      <c r="B81" s="40" t="s">
        <v>54</v>
      </c>
      <c r="C81" s="40"/>
      <c r="D81" s="40"/>
      <c r="E81" s="13"/>
      <c r="F81" s="3">
        <f>F80+F70+F35+F25+F15</f>
        <v>28197.5</v>
      </c>
      <c r="G81" s="3">
        <f t="shared" ref="G81:M81" si="27">G80+G70+G35+G25+G15</f>
        <v>0</v>
      </c>
      <c r="H81" s="3">
        <f t="shared" si="27"/>
        <v>2325</v>
      </c>
      <c r="I81" s="3">
        <f t="shared" si="27"/>
        <v>4350</v>
      </c>
      <c r="J81" s="3">
        <f t="shared" si="27"/>
        <v>2047.5</v>
      </c>
      <c r="K81" s="3">
        <f t="shared" si="27"/>
        <v>1925</v>
      </c>
      <c r="L81" s="3">
        <f t="shared" si="27"/>
        <v>4062.5</v>
      </c>
      <c r="M81" s="3">
        <f t="shared" si="27"/>
        <v>4850</v>
      </c>
      <c r="N81" s="74">
        <f>N80+N70+N35+N15+N25</f>
        <v>7450</v>
      </c>
      <c r="O81" s="106"/>
      <c r="P81" s="106"/>
      <c r="Q81" s="106"/>
      <c r="R81" s="106"/>
      <c r="S81" s="106"/>
      <c r="T81" s="107"/>
    </row>
  </sheetData>
  <mergeCells count="37">
    <mergeCell ref="N14:T14"/>
    <mergeCell ref="N15:T15"/>
    <mergeCell ref="B76:T76"/>
    <mergeCell ref="N80:T80"/>
    <mergeCell ref="N24:T24"/>
    <mergeCell ref="N25:T25"/>
    <mergeCell ref="B71:T71"/>
    <mergeCell ref="N66:T66"/>
    <mergeCell ref="N79:T79"/>
    <mergeCell ref="B32:T32"/>
    <mergeCell ref="N31:T31"/>
    <mergeCell ref="N35:T35"/>
    <mergeCell ref="N34:T34"/>
    <mergeCell ref="N33:T33"/>
    <mergeCell ref="B72:T72"/>
    <mergeCell ref="N3:T3"/>
    <mergeCell ref="A2:A3"/>
    <mergeCell ref="B2:B3"/>
    <mergeCell ref="C2:C3"/>
    <mergeCell ref="D2:D3"/>
    <mergeCell ref="E2:E3"/>
    <mergeCell ref="N81:T81"/>
    <mergeCell ref="N75:T75"/>
    <mergeCell ref="B67:T67"/>
    <mergeCell ref="G2:T2"/>
    <mergeCell ref="B5:T5"/>
    <mergeCell ref="B10:T10"/>
    <mergeCell ref="B17:T17"/>
    <mergeCell ref="F2:F3"/>
    <mergeCell ref="B4:T4"/>
    <mergeCell ref="B16:T16"/>
    <mergeCell ref="B26:T26"/>
    <mergeCell ref="B37:T37"/>
    <mergeCell ref="B36:T36"/>
    <mergeCell ref="B21:T21"/>
    <mergeCell ref="B27:T27"/>
    <mergeCell ref="B38:T38"/>
  </mergeCells>
  <pageMargins left="0.78740157480314965" right="0.31496062992125984" top="0.74803149606299213" bottom="0.74803149606299213" header="0.31496062992125984" footer="0.31496062992125984"/>
  <pageSetup paperSize="8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Теплоснабжение</vt:lpstr>
      <vt:lpstr>Водоснабжение</vt:lpstr>
      <vt:lpstr>Водоотведение</vt:lpstr>
      <vt:lpstr>ТБО</vt:lpstr>
      <vt:lpstr>Электроснабжение</vt:lpstr>
      <vt:lpstr>Приложение №1 Сводный перечень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Сандалов Андрей Павлович</dc:creator>
  <cp:lastModifiedBy>User015</cp:lastModifiedBy>
  <cp:lastPrinted>2018-11-20T09:07:37Z</cp:lastPrinted>
  <dcterms:created xsi:type="dcterms:W3CDTF">2015-03-15T02:51:35Z</dcterms:created>
  <dcterms:modified xsi:type="dcterms:W3CDTF">2018-11-20T09:25:23Z</dcterms:modified>
</cp:coreProperties>
</file>